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0DB5D63D-0ADB-41FB-8770-7D7B61D5BD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E18" i="2" l="1"/>
  <c r="E16" i="2"/>
  <c r="E12" i="2"/>
  <c r="D18" i="2"/>
  <c r="D12" i="2"/>
  <c r="D16" i="2"/>
  <c r="E54" i="1"/>
  <c r="L16" i="3" l="1"/>
  <c r="L52" i="3"/>
  <c r="N55" i="3"/>
  <c r="N61" i="3"/>
  <c r="N60" i="3"/>
  <c r="N59" i="3"/>
  <c r="N58" i="3"/>
  <c r="N53" i="2"/>
  <c r="N17" i="2"/>
  <c r="J52" i="3"/>
  <c r="J26" i="3"/>
  <c r="J16" i="3"/>
  <c r="L53" i="2"/>
  <c r="L17" i="2"/>
  <c r="C53" i="2"/>
  <c r="G16" i="3"/>
  <c r="G52" i="3"/>
  <c r="I17" i="2"/>
  <c r="G26" i="3" l="1"/>
  <c r="F26" i="3"/>
  <c r="F52" i="3"/>
  <c r="F16" i="3"/>
  <c r="H53" i="2"/>
  <c r="H17" i="2"/>
  <c r="P38" i="2"/>
  <c r="E16" i="3"/>
  <c r="E26" i="3"/>
  <c r="G17" i="2" l="1"/>
  <c r="E17" i="2"/>
  <c r="E18" i="1" l="1"/>
  <c r="F17" i="2"/>
  <c r="N37" i="3" l="1"/>
  <c r="D16" i="3"/>
  <c r="C26" i="3"/>
  <c r="B16" i="3" l="1"/>
  <c r="B11" i="2"/>
  <c r="D17" i="2"/>
  <c r="C16" i="3"/>
  <c r="D28" i="1"/>
  <c r="D12" i="1"/>
  <c r="M16" i="3"/>
  <c r="M26" i="3"/>
  <c r="M52" i="3"/>
  <c r="O17" i="2"/>
  <c r="K26" i="3"/>
  <c r="P35" i="2"/>
  <c r="P58" i="2"/>
  <c r="P57" i="2"/>
  <c r="P56" i="2"/>
  <c r="H16" i="3" l="1"/>
  <c r="H52" i="3"/>
  <c r="H26" i="3"/>
  <c r="J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7" i="2"/>
  <c r="D18" i="1" l="1"/>
  <c r="M10" i="3"/>
  <c r="O53" i="2"/>
  <c r="C37" i="2"/>
  <c r="C17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D26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D83" i="3" s="1"/>
  <c r="C10" i="3"/>
  <c r="B10" i="3"/>
  <c r="N11" i="3"/>
  <c r="P55" i="2"/>
  <c r="P54" i="2"/>
  <c r="M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F53" i="2"/>
  <c r="E53" i="2"/>
  <c r="D53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O27" i="2"/>
  <c r="N27" i="2"/>
  <c r="M27" i="2"/>
  <c r="L27" i="2"/>
  <c r="K27" i="2"/>
  <c r="J27" i="2"/>
  <c r="I27" i="2"/>
  <c r="H27" i="2"/>
  <c r="G27" i="2"/>
  <c r="F27" i="2"/>
  <c r="E27" i="2"/>
  <c r="D27" i="2"/>
  <c r="M17" i="2"/>
  <c r="O11" i="2"/>
  <c r="N11" i="2"/>
  <c r="M11" i="2"/>
  <c r="L11" i="2"/>
  <c r="K11" i="2"/>
  <c r="J11" i="2"/>
  <c r="I11" i="2"/>
  <c r="H11" i="2"/>
  <c r="G11" i="2"/>
  <c r="F11" i="2"/>
  <c r="E11" i="2"/>
  <c r="D11" i="2"/>
  <c r="B53" i="2"/>
  <c r="B37" i="2"/>
  <c r="C27" i="2"/>
  <c r="B27" i="2"/>
  <c r="C11" i="2"/>
  <c r="K83" i="3" l="1"/>
  <c r="P11" i="2"/>
  <c r="E83" i="3"/>
  <c r="C83" i="3"/>
  <c r="B83" i="3"/>
  <c r="M83" i="3"/>
  <c r="L83" i="3"/>
  <c r="B84" i="2"/>
  <c r="P53" i="2"/>
  <c r="C84" i="2"/>
  <c r="I83" i="3"/>
  <c r="N26" i="3"/>
  <c r="N10" i="3"/>
  <c r="N16" i="3"/>
  <c r="N52" i="3"/>
  <c r="P27" i="2"/>
  <c r="F84" i="2"/>
  <c r="G84" i="2"/>
  <c r="P17" i="2"/>
  <c r="O84" i="2"/>
  <c r="I84" i="2"/>
  <c r="M84" i="2"/>
  <c r="N84" i="2"/>
  <c r="H84" i="2"/>
  <c r="L84" i="2"/>
  <c r="K84" i="2"/>
  <c r="J84" i="2"/>
  <c r="E84" i="2"/>
  <c r="D84" i="2"/>
  <c r="D54" i="1"/>
  <c r="E38" i="1"/>
  <c r="D38" i="1"/>
  <c r="E28" i="1"/>
  <c r="E12" i="1"/>
  <c r="E85" i="1" l="1"/>
  <c r="N83" i="3"/>
  <c r="D85" i="1"/>
  <c r="P84" i="2"/>
</calcChain>
</file>

<file path=xl/sharedStrings.xml><?xml version="1.0" encoding="utf-8"?>
<sst xmlns="http://schemas.openxmlformats.org/spreadsheetml/2006/main" count="292" uniqueCount="116">
  <si>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</si>
  <si>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</si>
  <si>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</si>
  <si>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</si>
  <si>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</si>
  <si>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</si>
  <si>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</si>
  <si>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</si>
  <si>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</si>
  <si>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</si>
  <si>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</si>
  <si>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</si>
  <si>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</si>
  <si>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</si>
  <si>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</si>
  <si>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</si>
  <si>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</si>
  <si>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</si>
  <si>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</si>
  <si>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</si>
  <si>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</si>
  <si>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</si>
  <si>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</si>
  <si>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</si>
  <si>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</si>
  <si>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</si>
  <si>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</si>
  <si>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</si>
  <si>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</si>
  <si>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</si>
  <si>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</si>
  <si>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</si>
  <si>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</si>
  <si>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</si>
  <si>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</si>
  <si>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</si>
  <si>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</si>
  <si>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</si>
  <si>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</si>
  <si>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</si>
  <si>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</si>
  <si>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</si>
  <si>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</si>
  <si>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</si>
  <si>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</si>
  <si>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</si>
  <si>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</si>
  <si>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</si>
  <si>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</si>
  <si>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</si>
  <si>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</si>
  <si>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</si>
  <si>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</si>
  <si>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</si>
  <si>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</si>
  <si>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</si>
  <si>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</si>
  <si>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</si>
  <si>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</si>
  <si>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</si>
  <si>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</si>
  <si>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</si>
  <si>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</si>
  <si>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</si>
  <si>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</si>
  <si>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</si>
  <si>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</si>
  <si>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</si>
  <si>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</si>
  <si>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</si>
  <si>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</si>
  <si>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</si>
  <si>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</si>
  <si>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</si>
  <si>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</si>
  <si>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</si>
  <si>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</si>
  <si>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</si>
  <si>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</si>
  <si>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</si>
  <si>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</si>
  <si>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</si>
  <si>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</si>
  <si>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</si>
  <si>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</si>
  <si>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</si>
  <si>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</si>
  <si>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</si>
  <si>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</si>
  <si>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</si>
  <si>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</si>
  <si>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</si>
  <si>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</si>
  <si>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</si>
  <si>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</si>
  <si>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</si>
  <si>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</si>
  <si>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</si>
  <si>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</si>
  <si>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</si>
  <si>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</si>
  <si>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</si>
  <si>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</si>
  <si>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</si>
  <si>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</si>
  <si>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</si>
  <si>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</si>
  <si>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</si>
  <si>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</si>
  <si>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</si>
  <si>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 xml:space="preserve">                                                                                                    Thelbia Fernández</t>
  </si>
  <si>
    <t xml:space="preserve">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</si>
  <si>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</si>
  <si>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</si>
  <si>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       Giselle Feliz García</t>
  </si>
  <si>
    <t xml:space="preserve">                       Humberto Méndez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</si>
</sst>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i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left" indent="1"/>
    </xf>
    <xf numFmtId="4" fontId="20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left" indent="2"/>
    </xf>
    <xf numFmtId="4" fontId="21" fillId="0" borderId="0" xfId="0" applyNumberFormat="1" applyFont="1"/>
    <xf numFmtId="0" fontId="21" fillId="0" borderId="9" xfId="0" applyFont="1" applyBorder="1"/>
    <xf numFmtId="0" fontId="21" fillId="0" borderId="0" xfId="0" applyFont="1" applyAlignment="1">
      <alignment horizontal="left" wrapText="1" indent="2"/>
    </xf>
    <xf numFmtId="0" fontId="20" fillId="0" borderId="1" xfId="0" applyFont="1" applyBorder="1" applyAlignment="1">
      <alignment horizontal="left"/>
    </xf>
    <xf numFmtId="4" fontId="20" fillId="0" borderId="1" xfId="0" applyNumberFormat="1" applyFont="1" applyBorder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</xdr:row>
      <xdr:rowOff>152400</xdr:rowOff>
    </xdr:from>
    <xdr:to>
      <xdr:col>15</xdr:col>
      <xdr:colOff>609600</xdr:colOff>
      <xdr:row>5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2077700" y="533400"/>
          <a:ext cx="200977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247651</xdr:colOff>
      <xdr:row>1</xdr:row>
      <xdr:rowOff>123825</xdr:rowOff>
    </xdr:from>
    <xdr:to>
      <xdr:col>15</xdr:col>
      <xdr:colOff>485775</xdr:colOff>
      <xdr:row>5</xdr:row>
      <xdr:rowOff>154575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6" y="314325"/>
          <a:ext cx="1743074" cy="94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65" workbookViewId="0">
      <selection activeCell="H81" sqref="H8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108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98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2025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78899590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1720000</v>
      </c>
      <c r="F22" s="8"/>
    </row>
    <row r="23" spans="3:6" x14ac:dyDescent="0.25">
      <c r="C23" s="5" t="s">
        <v>12</v>
      </c>
      <c r="D23" s="6">
        <v>23404000</v>
      </c>
      <c r="E23" s="6">
        <v>23636225</v>
      </c>
    </row>
    <row r="24" spans="3:6" x14ac:dyDescent="0.25">
      <c r="C24" s="5" t="s">
        <v>13</v>
      </c>
      <c r="D24" s="6">
        <v>14670500</v>
      </c>
      <c r="E24" s="6">
        <v>14670500</v>
      </c>
    </row>
    <row r="25" spans="3:6" x14ac:dyDescent="0.25">
      <c r="C25" s="5" t="s">
        <v>14</v>
      </c>
      <c r="D25" s="6">
        <v>2820000</v>
      </c>
      <c r="E25" s="6">
        <v>2820000</v>
      </c>
    </row>
    <row r="26" spans="3:6" x14ac:dyDescent="0.25">
      <c r="C26" s="5" t="s">
        <v>15</v>
      </c>
      <c r="D26" s="6">
        <v>1635000</v>
      </c>
      <c r="E26" s="6">
        <v>1405775</v>
      </c>
    </row>
    <row r="27" spans="3:6" x14ac:dyDescent="0.25">
      <c r="C27" s="5" t="s">
        <v>16</v>
      </c>
      <c r="D27" s="6">
        <v>3280000</v>
      </c>
      <c r="E27" s="6">
        <v>3280000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14147689</v>
      </c>
    </row>
    <row r="29" spans="3:6" x14ac:dyDescent="0.25">
      <c r="C29" s="5" t="s">
        <v>18</v>
      </c>
      <c r="D29" s="6">
        <v>665000</v>
      </c>
      <c r="E29" s="6">
        <v>662000</v>
      </c>
    </row>
    <row r="30" spans="3:6" x14ac:dyDescent="0.25">
      <c r="C30" s="5" t="s">
        <v>19</v>
      </c>
      <c r="D30" s="6">
        <v>125000</v>
      </c>
      <c r="E30" s="6">
        <v>125000</v>
      </c>
    </row>
    <row r="31" spans="3:6" x14ac:dyDescent="0.25">
      <c r="C31" s="5" t="s">
        <v>20</v>
      </c>
      <c r="D31" s="6">
        <v>475000</v>
      </c>
      <c r="E31" s="6">
        <v>475000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300000</v>
      </c>
    </row>
    <row r="34" spans="3:5" x14ac:dyDescent="0.25">
      <c r="C34" s="5" t="s">
        <v>23</v>
      </c>
      <c r="D34" s="6">
        <v>305002</v>
      </c>
      <c r="E34" s="6">
        <v>305002</v>
      </c>
    </row>
    <row r="35" spans="3:5" x14ac:dyDescent="0.25">
      <c r="C35" s="5" t="s">
        <v>24</v>
      </c>
      <c r="D35" s="6">
        <v>11100000</v>
      </c>
      <c r="E35" s="6">
        <v>11100000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1180687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1000000</v>
      </c>
    </row>
    <row r="55" spans="3:5" x14ac:dyDescent="0.25">
      <c r="C55" s="5" t="s">
        <v>44</v>
      </c>
      <c r="D55" s="6">
        <v>650000</v>
      </c>
      <c r="E55" s="6">
        <v>610000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350000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311699277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showGridLines="0" tabSelected="1" workbookViewId="0">
      <selection activeCell="G16" sqref="G16"/>
    </sheetView>
  </sheetViews>
  <sheetFormatPr defaultColWidth="11.42578125" defaultRowHeight="15" x14ac:dyDescent="0.25"/>
  <cols>
    <col min="1" max="1" width="62" customWidth="1"/>
    <col min="2" max="2" width="15.5703125" customWidth="1"/>
    <col min="3" max="3" width="14.42578125" customWidth="1"/>
    <col min="4" max="4" width="12.5703125" customWidth="1"/>
    <col min="5" max="5" width="13.85546875" customWidth="1"/>
    <col min="6" max="6" width="9.7109375" customWidth="1"/>
    <col min="7" max="13" width="8.5703125" customWidth="1"/>
    <col min="14" max="15" width="7" customWidth="1"/>
    <col min="16" max="16" width="14.5703125" customWidth="1"/>
  </cols>
  <sheetData>
    <row r="1" spans="1:17" ht="5.25" customHeight="1" x14ac:dyDescent="0.25"/>
    <row r="2" spans="1:17" ht="22.5" customHeight="1" x14ac:dyDescent="0.25">
      <c r="A2" s="68" t="s">
        <v>108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22.5" customHeight="1" x14ac:dyDescent="0.25">
      <c r="A3" s="70" t="s">
        <v>99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1.25" customHeight="1" x14ac:dyDescent="0.25">
      <c r="A4" s="44">
        <v>2025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8" spans="1:17" ht="25.5" customHeight="1" x14ac:dyDescent="0.25">
      <c r="A8" s="41" t="s">
        <v>66</v>
      </c>
      <c r="B8" s="42" t="s">
        <v>94</v>
      </c>
      <c r="C8" s="42" t="s">
        <v>93</v>
      </c>
      <c r="D8" s="46" t="s">
        <v>91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7" ht="10.5" customHeight="1" x14ac:dyDescent="0.25">
      <c r="A9" s="41"/>
      <c r="B9" s="43"/>
      <c r="C9" s="43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61" customFormat="1" ht="12.75" x14ac:dyDescent="0.2">
      <c r="A11" s="59" t="s">
        <v>1</v>
      </c>
      <c r="B11" s="60">
        <f>B12+B13+B16</f>
        <v>217601998</v>
      </c>
      <c r="C11" s="60">
        <f>C12+C13+C16</f>
        <v>217601998</v>
      </c>
      <c r="D11" s="60">
        <f t="shared" ref="D11:O11" si="0">D12+D13+D16</f>
        <v>14442586.75</v>
      </c>
      <c r="E11" s="60">
        <f t="shared" si="0"/>
        <v>14350642.969999999</v>
      </c>
      <c r="F11" s="60">
        <f t="shared" si="0"/>
        <v>0</v>
      </c>
      <c r="G11" s="60">
        <f t="shared" si="0"/>
        <v>0</v>
      </c>
      <c r="H11" s="60">
        <f t="shared" si="0"/>
        <v>0</v>
      </c>
      <c r="I11" s="60">
        <f t="shared" si="0"/>
        <v>0</v>
      </c>
      <c r="J11" s="60">
        <f t="shared" si="0"/>
        <v>0</v>
      </c>
      <c r="K11" s="60">
        <f t="shared" si="0"/>
        <v>0</v>
      </c>
      <c r="L11" s="60">
        <f t="shared" si="0"/>
        <v>0</v>
      </c>
      <c r="M11" s="60">
        <f t="shared" si="0"/>
        <v>0</v>
      </c>
      <c r="N11" s="60">
        <f t="shared" si="0"/>
        <v>0</v>
      </c>
      <c r="O11" s="60">
        <f t="shared" si="0"/>
        <v>0</v>
      </c>
      <c r="P11" s="60">
        <f>SUM(D11:O11)</f>
        <v>28793229.719999999</v>
      </c>
    </row>
    <row r="12" spans="1:17" s="61" customFormat="1" ht="12.75" x14ac:dyDescent="0.2">
      <c r="A12" s="62" t="s">
        <v>2</v>
      </c>
      <c r="B12" s="63">
        <v>166834000</v>
      </c>
      <c r="C12" s="63">
        <v>166834000</v>
      </c>
      <c r="D12" s="63">
        <f>12263814.61+22000</f>
        <v>12285814.609999999</v>
      </c>
      <c r="E12" s="63">
        <f>12196731.28+9333.33</f>
        <v>12206064.609999999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f>SUM(D12:O12)</f>
        <v>24491879.219999999</v>
      </c>
    </row>
    <row r="13" spans="1:17" s="61" customFormat="1" ht="12.75" x14ac:dyDescent="0.2">
      <c r="A13" s="62" t="s">
        <v>3</v>
      </c>
      <c r="B13" s="63">
        <v>28302000</v>
      </c>
      <c r="C13" s="63">
        <v>28302000</v>
      </c>
      <c r="D13" s="63">
        <v>309500</v>
      </c>
      <c r="E13" s="63">
        <v>309500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f>SUM(D13:O13)</f>
        <v>619000</v>
      </c>
    </row>
    <row r="14" spans="1:17" s="61" customFormat="1" ht="12.75" x14ac:dyDescent="0.2">
      <c r="A14" s="62" t="s">
        <v>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/>
    </row>
    <row r="15" spans="1:17" s="61" customFormat="1" ht="12.75" x14ac:dyDescent="0.2">
      <c r="A15" s="62" t="s">
        <v>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7" s="61" customFormat="1" ht="12.75" x14ac:dyDescent="0.2">
      <c r="A16" s="62" t="s">
        <v>6</v>
      </c>
      <c r="B16" s="63">
        <v>22465998</v>
      </c>
      <c r="C16" s="63">
        <v>22465998</v>
      </c>
      <c r="D16" s="63">
        <f>864160.42+872292.83+110818.89</f>
        <v>1847272.14</v>
      </c>
      <c r="E16" s="63">
        <f>858506.14+866630.58+109941.64</f>
        <v>1835078.3599999999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f t="shared" ref="P16:P26" si="1">SUM(D16:O16)</f>
        <v>3682350.5</v>
      </c>
    </row>
    <row r="17" spans="1:16" s="61" customFormat="1" ht="12.75" x14ac:dyDescent="0.2">
      <c r="A17" s="59" t="s">
        <v>7</v>
      </c>
      <c r="B17" s="60">
        <f t="shared" ref="B17:G17" si="2">B18+B19+B20+B21+B22+B23+B24+B25+B26</f>
        <v>78896590</v>
      </c>
      <c r="C17" s="60">
        <f t="shared" si="2"/>
        <v>78896590</v>
      </c>
      <c r="D17" s="60">
        <f t="shared" si="2"/>
        <v>4013686.89</v>
      </c>
      <c r="E17" s="60">
        <f t="shared" si="2"/>
        <v>4564432.68</v>
      </c>
      <c r="F17" s="60">
        <f t="shared" si="2"/>
        <v>0</v>
      </c>
      <c r="G17" s="60">
        <f t="shared" si="2"/>
        <v>0</v>
      </c>
      <c r="H17" s="60">
        <f>H18+H19+H20+H21+H22+H23+H24+H25+H26</f>
        <v>0</v>
      </c>
      <c r="I17" s="60">
        <f>I18+I19+I20+I21+I22+I23+I24+I25+I26</f>
        <v>0</v>
      </c>
      <c r="J17" s="60">
        <f>J18+J19+J20+J21+J22+J23+J24+J25+J26</f>
        <v>0</v>
      </c>
      <c r="K17" s="60">
        <f>K18+K19+K20+K21+K22+K23+K24+K25+K26</f>
        <v>0</v>
      </c>
      <c r="L17" s="60">
        <f>L18+L19+L20+L21+L22+L23+L24+L25+L26</f>
        <v>0</v>
      </c>
      <c r="M17" s="60">
        <f t="shared" ref="M17" si="3">M18+M19+M20+M21+M22+M23+M24+M25</f>
        <v>0</v>
      </c>
      <c r="N17" s="60">
        <f>N18+N19+N20+N21+N22+N23+N24+N25+N26</f>
        <v>0</v>
      </c>
      <c r="O17" s="60">
        <f>O18+O19+O20+O21+O22+O23+O24+O25+O26</f>
        <v>0</v>
      </c>
      <c r="P17" s="60">
        <f t="shared" si="1"/>
        <v>8578119.5700000003</v>
      </c>
    </row>
    <row r="18" spans="1:16" s="61" customFormat="1" ht="12.75" x14ac:dyDescent="0.2">
      <c r="A18" s="62" t="s">
        <v>8</v>
      </c>
      <c r="B18" s="63">
        <v>27452090</v>
      </c>
      <c r="C18" s="63">
        <v>27452090</v>
      </c>
      <c r="D18" s="63">
        <f>815947.89+253249.86+1011994.48+617383.3</f>
        <v>2698575.5300000003</v>
      </c>
      <c r="E18" s="63">
        <f>447933.82+404945.9+1665584.79+571326.66+27615+12329</f>
        <v>3129735.17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f t="shared" si="1"/>
        <v>5828310.7000000002</v>
      </c>
    </row>
    <row r="19" spans="1:16" s="61" customFormat="1" ht="12.75" x14ac:dyDescent="0.2">
      <c r="A19" s="62" t="s">
        <v>9</v>
      </c>
      <c r="B19" s="63">
        <v>215000</v>
      </c>
      <c r="C19" s="63">
        <v>215000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f t="shared" si="1"/>
        <v>0</v>
      </c>
    </row>
    <row r="20" spans="1:16" s="61" customFormat="1" ht="12.75" x14ac:dyDescent="0.2">
      <c r="A20" s="62" t="s">
        <v>10</v>
      </c>
      <c r="B20" s="63">
        <v>3700000</v>
      </c>
      <c r="C20" s="63">
        <v>3700000</v>
      </c>
      <c r="D20" s="63">
        <v>0</v>
      </c>
      <c r="E20" s="63">
        <v>119000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f t="shared" si="1"/>
        <v>119000</v>
      </c>
    </row>
    <row r="21" spans="1:16" s="61" customFormat="1" ht="12.75" x14ac:dyDescent="0.2">
      <c r="A21" s="62" t="s">
        <v>11</v>
      </c>
      <c r="B21" s="63">
        <v>1720000</v>
      </c>
      <c r="C21" s="63">
        <v>1720000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f t="shared" si="1"/>
        <v>0</v>
      </c>
    </row>
    <row r="22" spans="1:16" s="61" customFormat="1" ht="12.75" x14ac:dyDescent="0.2">
      <c r="A22" s="62" t="s">
        <v>12</v>
      </c>
      <c r="B22" s="63">
        <v>23404000</v>
      </c>
      <c r="C22" s="63">
        <v>23404000</v>
      </c>
      <c r="D22" s="63">
        <v>0</v>
      </c>
      <c r="E22" s="63">
        <v>84488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f t="shared" si="1"/>
        <v>84488</v>
      </c>
    </row>
    <row r="23" spans="1:16" s="61" customFormat="1" ht="12.75" x14ac:dyDescent="0.2">
      <c r="A23" s="62" t="s">
        <v>13</v>
      </c>
      <c r="B23" s="63">
        <v>14670500</v>
      </c>
      <c r="C23" s="63">
        <v>14670500</v>
      </c>
      <c r="D23" s="63">
        <v>1194917.68</v>
      </c>
      <c r="E23" s="63">
        <v>880511.45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f t="shared" si="1"/>
        <v>2075429.13</v>
      </c>
    </row>
    <row r="24" spans="1:16" s="61" customFormat="1" ht="25.5" x14ac:dyDescent="0.2">
      <c r="A24" s="65" t="s">
        <v>14</v>
      </c>
      <c r="B24" s="63">
        <v>2820000</v>
      </c>
      <c r="C24" s="63">
        <v>2820000</v>
      </c>
      <c r="D24" s="63">
        <v>42244</v>
      </c>
      <c r="E24" s="63">
        <v>86199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f t="shared" si="1"/>
        <v>128443</v>
      </c>
    </row>
    <row r="25" spans="1:16" s="61" customFormat="1" ht="12.75" x14ac:dyDescent="0.2">
      <c r="A25" s="62" t="s">
        <v>15</v>
      </c>
      <c r="B25" s="63">
        <v>1635000</v>
      </c>
      <c r="C25" s="63">
        <v>1635000</v>
      </c>
      <c r="D25" s="63">
        <v>0</v>
      </c>
      <c r="E25" s="63">
        <f>5100.05+33000+19116</f>
        <v>57216.05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f t="shared" si="1"/>
        <v>57216.05</v>
      </c>
    </row>
    <row r="26" spans="1:16" s="61" customFormat="1" ht="12.75" x14ac:dyDescent="0.2">
      <c r="A26" s="62" t="s">
        <v>16</v>
      </c>
      <c r="B26" s="63">
        <v>3280000</v>
      </c>
      <c r="C26" s="63">
        <v>3280000</v>
      </c>
      <c r="D26" s="63">
        <v>77949.679999999993</v>
      </c>
      <c r="E26" s="63">
        <v>207283.01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f t="shared" si="1"/>
        <v>285232.69</v>
      </c>
    </row>
    <row r="27" spans="1:16" s="61" customFormat="1" ht="12.75" x14ac:dyDescent="0.2">
      <c r="A27" s="59" t="s">
        <v>17</v>
      </c>
      <c r="B27" s="60">
        <f>B28+B29+B30+B31+B32+B33+B34+B36</f>
        <v>14150689</v>
      </c>
      <c r="C27" s="60">
        <f>C28+C29+C30+C31+C32+C33+C34+C36</f>
        <v>14150689</v>
      </c>
      <c r="D27" s="60">
        <f t="shared" ref="D27:P27" si="4">D28+D29+D30+D31+D32+D33+D34+D36</f>
        <v>725140</v>
      </c>
      <c r="E27" s="60">
        <f t="shared" si="4"/>
        <v>735220</v>
      </c>
      <c r="F27" s="60">
        <f t="shared" si="4"/>
        <v>0</v>
      </c>
      <c r="G27" s="60">
        <f t="shared" si="4"/>
        <v>0</v>
      </c>
      <c r="H27" s="60">
        <f t="shared" si="4"/>
        <v>0</v>
      </c>
      <c r="I27" s="60">
        <f t="shared" si="4"/>
        <v>0</v>
      </c>
      <c r="J27" s="60">
        <f t="shared" si="4"/>
        <v>0</v>
      </c>
      <c r="K27" s="60">
        <f t="shared" si="4"/>
        <v>0</v>
      </c>
      <c r="L27" s="60">
        <f t="shared" si="4"/>
        <v>0</v>
      </c>
      <c r="M27" s="60">
        <f t="shared" si="4"/>
        <v>0</v>
      </c>
      <c r="N27" s="60">
        <f t="shared" si="4"/>
        <v>0</v>
      </c>
      <c r="O27" s="60">
        <f t="shared" si="4"/>
        <v>0</v>
      </c>
      <c r="P27" s="60">
        <f t="shared" si="4"/>
        <v>1460360</v>
      </c>
    </row>
    <row r="28" spans="1:16" s="61" customFormat="1" ht="12.75" x14ac:dyDescent="0.2">
      <c r="A28" s="62" t="s">
        <v>18</v>
      </c>
      <c r="B28" s="63">
        <v>665000</v>
      </c>
      <c r="C28" s="63">
        <v>665000</v>
      </c>
      <c r="D28" s="63">
        <v>2640</v>
      </c>
      <c r="E28" s="63">
        <v>12720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f t="shared" ref="P28:P35" si="5">SUM(D28:O28)</f>
        <v>15360</v>
      </c>
    </row>
    <row r="29" spans="1:16" s="61" customFormat="1" ht="12.75" x14ac:dyDescent="0.2">
      <c r="A29" s="62" t="s">
        <v>19</v>
      </c>
      <c r="B29" s="63">
        <v>125000</v>
      </c>
      <c r="C29" s="63">
        <v>125000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f t="shared" si="5"/>
        <v>0</v>
      </c>
    </row>
    <row r="30" spans="1:16" s="61" customFormat="1" ht="12.75" x14ac:dyDescent="0.2">
      <c r="A30" s="62" t="s">
        <v>20</v>
      </c>
      <c r="B30" s="63">
        <v>475000</v>
      </c>
      <c r="C30" s="63">
        <v>475000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f t="shared" si="5"/>
        <v>0</v>
      </c>
    </row>
    <row r="31" spans="1:16" s="61" customFormat="1" ht="12.75" x14ac:dyDescent="0.2">
      <c r="A31" s="62" t="s">
        <v>21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f t="shared" si="5"/>
        <v>0</v>
      </c>
    </row>
    <row r="32" spans="1:16" s="61" customFormat="1" ht="12.75" x14ac:dyDescent="0.2">
      <c r="A32" s="62" t="s">
        <v>22</v>
      </c>
      <c r="B32" s="63">
        <v>300000</v>
      </c>
      <c r="C32" s="63">
        <v>300000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f t="shared" si="5"/>
        <v>0</v>
      </c>
    </row>
    <row r="33" spans="1:16" s="61" customFormat="1" ht="12.75" x14ac:dyDescent="0.2">
      <c r="A33" s="62" t="s">
        <v>23</v>
      </c>
      <c r="B33" s="63">
        <v>305002</v>
      </c>
      <c r="C33" s="63">
        <v>305002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f t="shared" si="5"/>
        <v>0</v>
      </c>
    </row>
    <row r="34" spans="1:16" s="61" customFormat="1" ht="12.75" x14ac:dyDescent="0.2">
      <c r="A34" s="62" t="s">
        <v>24</v>
      </c>
      <c r="B34" s="63">
        <v>11100000</v>
      </c>
      <c r="C34" s="63">
        <v>11100000</v>
      </c>
      <c r="D34" s="63">
        <v>722500</v>
      </c>
      <c r="E34" s="63">
        <v>722500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f t="shared" si="5"/>
        <v>1445000</v>
      </c>
    </row>
    <row r="35" spans="1:16" s="61" customFormat="1" ht="25.5" x14ac:dyDescent="0.2">
      <c r="A35" s="65" t="s">
        <v>25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f t="shared" si="5"/>
        <v>0</v>
      </c>
    </row>
    <row r="36" spans="1:16" s="61" customFormat="1" ht="12.75" x14ac:dyDescent="0.2">
      <c r="A36" s="62" t="s">
        <v>26</v>
      </c>
      <c r="B36" s="63">
        <v>1180687</v>
      </c>
      <c r="C36" s="63">
        <v>1180687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f>SUM(D36:O36)</f>
        <v>0</v>
      </c>
    </row>
    <row r="37" spans="1:16" s="61" customFormat="1" ht="12.75" x14ac:dyDescent="0.2">
      <c r="A37" s="59" t="s">
        <v>27</v>
      </c>
      <c r="B37" s="60">
        <f>B38</f>
        <v>50000</v>
      </c>
      <c r="C37" s="60">
        <f>C38</f>
        <v>50000</v>
      </c>
      <c r="D37" s="60">
        <f t="shared" ref="D37:P37" si="6">D38</f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  <c r="H37" s="60">
        <f t="shared" si="6"/>
        <v>0</v>
      </c>
      <c r="I37" s="60">
        <f t="shared" si="6"/>
        <v>0</v>
      </c>
      <c r="J37" s="60">
        <f t="shared" si="6"/>
        <v>0</v>
      </c>
      <c r="K37" s="60">
        <f t="shared" si="6"/>
        <v>0</v>
      </c>
      <c r="L37" s="60">
        <f t="shared" si="6"/>
        <v>0</v>
      </c>
      <c r="M37" s="60">
        <f t="shared" si="6"/>
        <v>0</v>
      </c>
      <c r="N37" s="60">
        <f t="shared" si="6"/>
        <v>0</v>
      </c>
      <c r="O37" s="60">
        <f t="shared" si="6"/>
        <v>0</v>
      </c>
      <c r="P37" s="60">
        <f t="shared" si="6"/>
        <v>0</v>
      </c>
    </row>
    <row r="38" spans="1:16" s="61" customFormat="1" ht="12.75" x14ac:dyDescent="0.2">
      <c r="A38" s="62" t="s">
        <v>28</v>
      </c>
      <c r="B38" s="63">
        <v>50000</v>
      </c>
      <c r="C38" s="63">
        <v>50000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f>SUM(D38:O38)</f>
        <v>0</v>
      </c>
    </row>
    <row r="39" spans="1:16" s="61" customFormat="1" ht="12.75" x14ac:dyDescent="0.2">
      <c r="A39" s="62" t="s">
        <v>29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</row>
    <row r="40" spans="1:16" s="61" customFormat="1" ht="12.75" x14ac:dyDescent="0.2">
      <c r="A40" s="62" t="s">
        <v>30</v>
      </c>
      <c r="B40" s="63">
        <v>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</row>
    <row r="41" spans="1:16" s="61" customFormat="1" ht="12.75" x14ac:dyDescent="0.2">
      <c r="A41" s="62" t="s">
        <v>31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</row>
    <row r="42" spans="1:16" s="61" customFormat="1" ht="12.75" x14ac:dyDescent="0.2">
      <c r="A42" s="62" t="s">
        <v>32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</row>
    <row r="43" spans="1:16" s="61" customFormat="1" ht="12.75" x14ac:dyDescent="0.2">
      <c r="A43" s="62" t="s">
        <v>33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</row>
    <row r="44" spans="1:16" s="61" customFormat="1" ht="12.75" x14ac:dyDescent="0.2">
      <c r="A44" s="62" t="s">
        <v>34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6" s="61" customFormat="1" ht="12.75" x14ac:dyDescent="0.2">
      <c r="A45" s="62" t="s">
        <v>35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6" s="61" customFormat="1" ht="12.75" x14ac:dyDescent="0.2">
      <c r="A46" s="59" t="s">
        <v>36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s="61" customFormat="1" ht="12.75" x14ac:dyDescent="0.2">
      <c r="A47" s="62" t="s">
        <v>37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</row>
    <row r="48" spans="1:16" s="61" customFormat="1" ht="12.75" x14ac:dyDescent="0.2">
      <c r="A48" s="62" t="s">
        <v>38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</row>
    <row r="49" spans="1:16" s="61" customFormat="1" ht="12.75" x14ac:dyDescent="0.2">
      <c r="A49" s="62" t="s">
        <v>39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</row>
    <row r="50" spans="1:16" s="61" customFormat="1" ht="12.75" x14ac:dyDescent="0.2">
      <c r="A50" s="62" t="s">
        <v>40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</row>
    <row r="51" spans="1:16" s="61" customFormat="1" ht="12.75" x14ac:dyDescent="0.2">
      <c r="A51" s="62" t="s">
        <v>41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</row>
    <row r="52" spans="1:16" s="61" customFormat="1" ht="12.75" x14ac:dyDescent="0.2">
      <c r="A52" s="62" t="s">
        <v>42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</row>
    <row r="53" spans="1:16" s="61" customFormat="1" ht="12.75" x14ac:dyDescent="0.2">
      <c r="A53" s="59" t="s">
        <v>43</v>
      </c>
      <c r="B53" s="60">
        <f>B54+B57+B58</f>
        <v>1000000</v>
      </c>
      <c r="C53" s="60">
        <f>C54+C57+C58+C55+C61</f>
        <v>1000000</v>
      </c>
      <c r="D53" s="60">
        <f>D54+D57+D58</f>
        <v>0</v>
      </c>
      <c r="E53" s="60">
        <f>E54+E57+E58</f>
        <v>0</v>
      </c>
      <c r="F53" s="60">
        <f>F54+F57+F58</f>
        <v>0</v>
      </c>
      <c r="G53" s="60">
        <f>G54+G57+G58</f>
        <v>0</v>
      </c>
      <c r="H53" s="60">
        <f>H55+H54</f>
        <v>0</v>
      </c>
      <c r="I53" s="60">
        <f t="shared" ref="I53:M53" si="7">I54+I57+I58</f>
        <v>0</v>
      </c>
      <c r="J53" s="60">
        <f t="shared" si="7"/>
        <v>0</v>
      </c>
      <c r="K53" s="60">
        <f t="shared" si="7"/>
        <v>0</v>
      </c>
      <c r="L53" s="60">
        <f>L54+L57+L58+L55</f>
        <v>0</v>
      </c>
      <c r="M53" s="60">
        <f t="shared" si="7"/>
        <v>0</v>
      </c>
      <c r="N53" s="60">
        <f>N54+N57+N58+N55+N61</f>
        <v>0</v>
      </c>
      <c r="O53" s="60">
        <f>O54+O57+O58+O55</f>
        <v>0</v>
      </c>
      <c r="P53" s="60">
        <f>SUM(D53:O53)</f>
        <v>0</v>
      </c>
    </row>
    <row r="54" spans="1:16" s="61" customFormat="1" ht="12.75" x14ac:dyDescent="0.2">
      <c r="A54" s="62" t="s">
        <v>44</v>
      </c>
      <c r="B54" s="63">
        <v>650000</v>
      </c>
      <c r="C54" s="63">
        <v>650000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f>SUM(D54:O54)</f>
        <v>0</v>
      </c>
    </row>
    <row r="55" spans="1:16" s="61" customFormat="1" ht="12.75" x14ac:dyDescent="0.2">
      <c r="A55" s="62" t="s">
        <v>45</v>
      </c>
      <c r="B55" s="63">
        <v>0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f>SUM(D55:O55)</f>
        <v>0</v>
      </c>
    </row>
    <row r="56" spans="1:16" s="61" customFormat="1" ht="12.75" x14ac:dyDescent="0.2">
      <c r="A56" s="62" t="s">
        <v>46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f t="shared" ref="P56:P58" si="8">SUM(D56:O56)</f>
        <v>0</v>
      </c>
    </row>
    <row r="57" spans="1:16" s="61" customFormat="1" ht="12.75" x14ac:dyDescent="0.2">
      <c r="A57" s="62" t="s">
        <v>47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f t="shared" si="8"/>
        <v>0</v>
      </c>
    </row>
    <row r="58" spans="1:16" s="61" customFormat="1" ht="12.75" x14ac:dyDescent="0.2">
      <c r="A58" s="62" t="s">
        <v>48</v>
      </c>
      <c r="B58" s="63">
        <v>350000</v>
      </c>
      <c r="C58" s="63">
        <v>350000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f t="shared" si="8"/>
        <v>0</v>
      </c>
    </row>
    <row r="59" spans="1:16" s="61" customFormat="1" ht="12.75" x14ac:dyDescent="0.2">
      <c r="A59" s="62" t="s">
        <v>49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</row>
    <row r="60" spans="1:16" s="61" customFormat="1" ht="12.75" x14ac:dyDescent="0.2">
      <c r="A60" s="62" t="s">
        <v>50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</row>
    <row r="61" spans="1:16" s="61" customFormat="1" ht="12.75" x14ac:dyDescent="0.2">
      <c r="A61" s="62" t="s">
        <v>51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</row>
    <row r="62" spans="1:16" s="61" customFormat="1" ht="12.75" x14ac:dyDescent="0.2">
      <c r="A62" s="62" t="s">
        <v>52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</row>
    <row r="63" spans="1:16" s="61" customFormat="1" ht="10.5" customHeight="1" x14ac:dyDescent="0.2">
      <c r="A63" s="59" t="s">
        <v>53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s="61" customFormat="1" ht="12.75" x14ac:dyDescent="0.2">
      <c r="A64" s="62" t="s">
        <v>54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</row>
    <row r="65" spans="1:16" s="61" customFormat="1" ht="12.75" x14ac:dyDescent="0.2">
      <c r="A65" s="62" t="s">
        <v>55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</row>
    <row r="66" spans="1:16" s="61" customFormat="1" ht="12.75" x14ac:dyDescent="0.2">
      <c r="A66" s="62" t="s">
        <v>56</v>
      </c>
      <c r="B66" s="63">
        <v>0</v>
      </c>
      <c r="C66" s="63">
        <v>0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</row>
    <row r="67" spans="1:16" s="61" customFormat="1" ht="25.5" x14ac:dyDescent="0.2">
      <c r="A67" s="65" t="s">
        <v>57</v>
      </c>
      <c r="B67" s="63">
        <v>0</v>
      </c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</row>
    <row r="68" spans="1:16" s="61" customFormat="1" ht="12.75" x14ac:dyDescent="0.2">
      <c r="A68" s="59" t="s">
        <v>58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s="61" customFormat="1" ht="12.75" x14ac:dyDescent="0.2">
      <c r="A69" s="62" t="s">
        <v>59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</row>
    <row r="70" spans="1:16" s="61" customFormat="1" ht="12.75" x14ac:dyDescent="0.2">
      <c r="A70" s="62" t="s">
        <v>60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</row>
    <row r="71" spans="1:16" s="61" customFormat="1" ht="12.75" x14ac:dyDescent="0.2">
      <c r="A71" s="59" t="s">
        <v>61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s="61" customFormat="1" ht="12.75" x14ac:dyDescent="0.2">
      <c r="A72" s="62" t="s">
        <v>62</v>
      </c>
      <c r="B72" s="63">
        <v>0</v>
      </c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</row>
    <row r="73" spans="1:16" s="61" customFormat="1" ht="12.75" x14ac:dyDescent="0.2">
      <c r="A73" s="62" t="s">
        <v>63</v>
      </c>
      <c r="B73" s="63">
        <v>0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</row>
    <row r="74" spans="1:16" s="61" customFormat="1" ht="12.75" x14ac:dyDescent="0.2">
      <c r="A74" s="62" t="s">
        <v>64</v>
      </c>
      <c r="B74" s="63">
        <v>0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</row>
    <row r="75" spans="1:16" s="61" customFormat="1" ht="12.75" x14ac:dyDescent="0.2">
      <c r="A75" s="66" t="s">
        <v>67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 s="61" customFormat="1" ht="12.75" x14ac:dyDescent="0.2">
      <c r="A76" s="59" t="s">
        <v>68</v>
      </c>
      <c r="B76" s="60"/>
      <c r="C76" s="60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</row>
    <row r="77" spans="1:16" s="61" customFormat="1" ht="12.75" x14ac:dyDescent="0.2">
      <c r="A77" s="62" t="s">
        <v>69</v>
      </c>
      <c r="B77" s="63">
        <v>0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</row>
    <row r="78" spans="1:16" s="61" customFormat="1" ht="12.75" x14ac:dyDescent="0.2">
      <c r="A78" s="62" t="s">
        <v>70</v>
      </c>
      <c r="B78" s="63">
        <v>0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</row>
    <row r="79" spans="1:16" s="61" customFormat="1" ht="12.75" x14ac:dyDescent="0.2">
      <c r="A79" s="59" t="s">
        <v>71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s="61" customFormat="1" ht="12.75" x14ac:dyDescent="0.2">
      <c r="A80" s="62" t="s">
        <v>72</v>
      </c>
      <c r="B80" s="63">
        <v>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63">
        <v>0</v>
      </c>
      <c r="N80" s="63">
        <v>0</v>
      </c>
      <c r="O80" s="63">
        <v>0</v>
      </c>
      <c r="P80" s="63">
        <v>0</v>
      </c>
    </row>
    <row r="81" spans="1:16" s="61" customFormat="1" ht="12.75" x14ac:dyDescent="0.2">
      <c r="A81" s="62" t="s">
        <v>73</v>
      </c>
      <c r="B81" s="63">
        <v>0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  <c r="P81" s="63">
        <v>0</v>
      </c>
    </row>
    <row r="82" spans="1:16" s="61" customFormat="1" ht="12.75" x14ac:dyDescent="0.2">
      <c r="A82" s="59" t="s">
        <v>74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</row>
    <row r="83" spans="1:16" s="61" customFormat="1" ht="12.75" x14ac:dyDescent="0.2">
      <c r="A83" s="62" t="s">
        <v>75</v>
      </c>
      <c r="B83" s="63">
        <v>0</v>
      </c>
      <c r="C83" s="63">
        <v>0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  <c r="O83" s="63">
        <v>0</v>
      </c>
      <c r="P83" s="63">
        <v>0</v>
      </c>
    </row>
    <row r="84" spans="1:16" x14ac:dyDescent="0.25">
      <c r="A84" s="9" t="s">
        <v>65</v>
      </c>
      <c r="B84" s="27">
        <f>B53+B37+B27+B17+B11</f>
        <v>311699277</v>
      </c>
      <c r="C84" s="27">
        <f>C53+C37+C27+C17+C11</f>
        <v>311699277</v>
      </c>
      <c r="D84" s="27">
        <f t="shared" ref="D84:P84" si="9">D53+D37+D27+D17+D11</f>
        <v>19181413.640000001</v>
      </c>
      <c r="E84" s="27">
        <f t="shared" si="9"/>
        <v>19650295.649999999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 t="shared" si="9"/>
        <v>0</v>
      </c>
      <c r="L84" s="27">
        <f t="shared" si="9"/>
        <v>0</v>
      </c>
      <c r="M84" s="27">
        <f t="shared" si="9"/>
        <v>0</v>
      </c>
      <c r="N84" s="27">
        <f t="shared" si="9"/>
        <v>0</v>
      </c>
      <c r="O84" s="27">
        <f t="shared" si="9"/>
        <v>0</v>
      </c>
      <c r="P84" s="27">
        <f t="shared" si="9"/>
        <v>38831709.289999999</v>
      </c>
    </row>
    <row r="85" spans="1:16" ht="7.5" customHeight="1" x14ac:dyDescent="0.25"/>
    <row r="86" spans="1:16" s="53" customFormat="1" ht="15.75" customHeight="1" x14ac:dyDescent="0.25">
      <c r="A86" s="54"/>
      <c r="B86" s="54" t="s">
        <v>101</v>
      </c>
      <c r="F86" s="54" t="s">
        <v>102</v>
      </c>
      <c r="H86" s="57"/>
      <c r="J86" s="58"/>
    </row>
    <row r="87" spans="1:16" ht="27" customHeight="1" x14ac:dyDescent="0.3">
      <c r="A87" s="33"/>
      <c r="B87" s="33" t="s">
        <v>111</v>
      </c>
      <c r="C87" s="31"/>
      <c r="D87" s="29"/>
      <c r="E87" s="29"/>
      <c r="F87" s="33" t="s">
        <v>113</v>
      </c>
      <c r="H87" s="33"/>
      <c r="I87" s="29"/>
      <c r="J87" s="29"/>
      <c r="K87" s="29"/>
    </row>
    <row r="88" spans="1:16" s="56" customFormat="1" ht="15.75" x14ac:dyDescent="0.25">
      <c r="A88" s="55"/>
      <c r="B88" s="55" t="s">
        <v>110</v>
      </c>
      <c r="C88" s="55"/>
      <c r="F88" s="55" t="s">
        <v>114</v>
      </c>
      <c r="G88" s="72" t="s">
        <v>115</v>
      </c>
      <c r="H88" s="72"/>
      <c r="I88" s="72"/>
      <c r="J88" s="72"/>
    </row>
    <row r="89" spans="1:16" s="53" customFormat="1" x14ac:dyDescent="0.25">
      <c r="A89" s="54"/>
      <c r="B89" s="54" t="s">
        <v>105</v>
      </c>
      <c r="C89" s="54"/>
      <c r="F89" s="54" t="s">
        <v>112</v>
      </c>
      <c r="H89" s="54"/>
    </row>
    <row r="90" spans="1:16" ht="18.75" x14ac:dyDescent="0.3">
      <c r="D90" s="29"/>
      <c r="E90" s="29"/>
      <c r="F90" s="29"/>
      <c r="H90" s="29"/>
      <c r="I90" s="29"/>
      <c r="J90" s="29"/>
      <c r="K90" s="29"/>
    </row>
    <row r="91" spans="1:16" ht="18.75" x14ac:dyDescent="0.25">
      <c r="B91" s="31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11811023622047245" right="0.11811023622047245" top="0.78740157480314965" bottom="0.35433070866141736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zoomScaleNormal="100" workbookViewId="0">
      <selection activeCell="C34" sqref="C34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9" t="s">
        <v>108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4">
        <v>2025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4" t="s">
        <v>87</v>
      </c>
      <c r="K8" s="34" t="s">
        <v>88</v>
      </c>
      <c r="L8" s="34" t="s">
        <v>89</v>
      </c>
      <c r="M8" s="34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28793229.719999999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24491879.219999999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619000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3682350.5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>G17+G18+G19+G20+G21+G22+G23+G24+G25</f>
        <v>0</v>
      </c>
      <c r="H16" s="25">
        <f t="shared" si="1"/>
        <v>0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8578119.5699999984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5828310.6999999993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119000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84488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2075429.13</v>
      </c>
    </row>
    <row r="23" spans="1:14" ht="27" customHeight="1" x14ac:dyDescent="0.25">
      <c r="A23" s="28" t="s">
        <v>14</v>
      </c>
      <c r="B23" s="24">
        <v>42244</v>
      </c>
      <c r="C23" s="24">
        <v>86199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128443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57216.05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285232.69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</f>
        <v>0</v>
      </c>
      <c r="E26" s="25">
        <f>E27+E28+E29+E30+E31+E32+E35+E33</f>
        <v>0</v>
      </c>
      <c r="F26" s="25">
        <f t="shared" ref="F26:N26" si="4">F27+F28+F29+F30+F31+F32+F33+F35</f>
        <v>0</v>
      </c>
      <c r="G26" s="25">
        <f t="shared" si="4"/>
        <v>0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1460360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15360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0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1445000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0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0</v>
      </c>
      <c r="G52" s="25">
        <f>G54+G53+G56+G57</f>
        <v>0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0</v>
      </c>
      <c r="E83" s="26">
        <f>E52+E16+E10+E26</f>
        <v>0</v>
      </c>
      <c r="F83" s="26">
        <f>F52+F16+F10+F26</f>
        <v>0</v>
      </c>
      <c r="G83" s="26">
        <f>G52+G16+G10+G26</f>
        <v>0</v>
      </c>
      <c r="H83" s="26">
        <f>H52+H16+H10+H26</f>
        <v>0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38831709.289999999</v>
      </c>
    </row>
    <row r="84" spans="1:14" x14ac:dyDescent="0.25">
      <c r="A84" s="37" t="s">
        <v>109</v>
      </c>
    </row>
    <row r="85" spans="1:14" x14ac:dyDescent="0.25">
      <c r="A85" s="36"/>
    </row>
    <row r="86" spans="1:14" ht="18.75" x14ac:dyDescent="0.3">
      <c r="A86" s="30" t="s">
        <v>101</v>
      </c>
      <c r="B86" s="29"/>
      <c r="C86" s="29"/>
      <c r="D86" s="29"/>
      <c r="E86" s="30" t="s">
        <v>102</v>
      </c>
      <c r="G86" s="31"/>
      <c r="I86" s="32"/>
      <c r="J86" s="29"/>
    </row>
    <row r="87" spans="1:14" ht="47.25" customHeight="1" x14ac:dyDescent="0.3">
      <c r="A87" s="33" t="s">
        <v>103</v>
      </c>
      <c r="B87" s="31"/>
      <c r="C87" s="29"/>
      <c r="D87" s="29"/>
      <c r="E87" s="33" t="s">
        <v>103</v>
      </c>
      <c r="G87" s="33"/>
      <c r="H87" s="29"/>
      <c r="I87" s="29"/>
      <c r="J87" s="29"/>
    </row>
    <row r="88" spans="1:14" ht="18.75" x14ac:dyDescent="0.3">
      <c r="A88" s="31" t="s">
        <v>104</v>
      </c>
      <c r="B88" s="31"/>
      <c r="C88" s="29"/>
      <c r="D88" s="29"/>
      <c r="E88" s="31" t="s">
        <v>106</v>
      </c>
      <c r="F88" s="35"/>
      <c r="G88" s="35"/>
      <c r="H88" s="35"/>
      <c r="I88" s="35"/>
      <c r="J88" s="29"/>
    </row>
    <row r="89" spans="1:14" ht="18.75" x14ac:dyDescent="0.3">
      <c r="A89" s="31" t="s">
        <v>105</v>
      </c>
      <c r="B89" s="31"/>
      <c r="C89" s="29"/>
      <c r="D89" s="29"/>
      <c r="E89" s="31" t="s">
        <v>107</v>
      </c>
      <c r="G89" s="31"/>
      <c r="H89" s="29"/>
      <c r="I89" s="29"/>
      <c r="J89" s="29"/>
    </row>
    <row r="90" spans="1:14" ht="18.75" x14ac:dyDescent="0.3">
      <c r="C90" s="29"/>
      <c r="D90" s="29"/>
      <c r="E90" s="29"/>
      <c r="G90" s="29"/>
      <c r="H90" s="29"/>
      <c r="I90" s="29"/>
      <c r="J90" s="29"/>
    </row>
    <row r="91" spans="1:14" ht="18.75" x14ac:dyDescent="0.25">
      <c r="A91" s="31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2025-03-04T19:41:06Z</cp:lastPrinted>
  <dcterms:created xsi:type="dcterms:W3CDTF">2021-07-29T18:58:50Z</dcterms:created>
  <dcterms:modified xsi:type="dcterms:W3CDTF">2025-03-04T19:44:36Z</dcterms:modified>
</cp:coreProperties>
</file>