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TOS DEL ESCRITORIO 2024\INFORMES\PUBLICACION\"/>
    </mc:Choice>
  </mc:AlternateContent>
  <xr:revisionPtr revIDLastSave="0" documentId="13_ncr:1_{91F173EE-692A-40FA-A1E5-0AD56F36B5A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'!$1:$10</definedName>
    <definedName name="_xlnm.Print_Titles" localSheetId="2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2" l="1"/>
  <c r="F13" i="2"/>
  <c r="F17" i="2"/>
  <c r="E54" i="1"/>
  <c r="L16" i="3" l="1"/>
  <c r="L52" i="3"/>
  <c r="N55" i="3"/>
  <c r="N61" i="3"/>
  <c r="N60" i="3"/>
  <c r="N59" i="3"/>
  <c r="N58" i="3"/>
  <c r="P54" i="2"/>
  <c r="P18" i="2"/>
  <c r="J52" i="3"/>
  <c r="J26" i="3"/>
  <c r="J16" i="3"/>
  <c r="N54" i="2"/>
  <c r="N18" i="2"/>
  <c r="E54" i="2"/>
  <c r="G16" i="3"/>
  <c r="G52" i="3"/>
  <c r="K18" i="2"/>
  <c r="G26" i="3" l="1"/>
  <c r="F26" i="3"/>
  <c r="F52" i="3"/>
  <c r="F16" i="3"/>
  <c r="J54" i="2"/>
  <c r="J18" i="2"/>
  <c r="R39" i="2"/>
  <c r="E16" i="3"/>
  <c r="E26" i="3"/>
  <c r="I18" i="2" l="1"/>
  <c r="G18" i="2"/>
  <c r="E18" i="1" l="1"/>
  <c r="H18" i="2"/>
  <c r="N37" i="3" l="1"/>
  <c r="D16" i="3"/>
  <c r="C26" i="3"/>
  <c r="B16" i="3" l="1"/>
  <c r="D12" i="2"/>
  <c r="F18" i="2"/>
  <c r="C16" i="3"/>
  <c r="D28" i="1"/>
  <c r="D12" i="1"/>
  <c r="M16" i="3"/>
  <c r="M26" i="3"/>
  <c r="M52" i="3"/>
  <c r="Q18" i="2"/>
  <c r="K26" i="3"/>
  <c r="R36" i="2"/>
  <c r="R59" i="2"/>
  <c r="R58" i="2"/>
  <c r="R57" i="2"/>
  <c r="H16" i="3" l="1"/>
  <c r="H52" i="3"/>
  <c r="H26" i="3"/>
  <c r="L18" i="2"/>
  <c r="N62" i="3"/>
  <c r="N45" i="3"/>
  <c r="N36" i="3"/>
  <c r="M62" i="3"/>
  <c r="L62" i="3"/>
  <c r="K62" i="3"/>
  <c r="J62" i="3"/>
  <c r="I62" i="3"/>
  <c r="H62" i="3"/>
  <c r="G62" i="3"/>
  <c r="F62" i="3"/>
  <c r="E62" i="3"/>
  <c r="D62" i="3"/>
  <c r="C62" i="3"/>
  <c r="B62" i="3"/>
  <c r="M45" i="3"/>
  <c r="L45" i="3"/>
  <c r="K45" i="3"/>
  <c r="J45" i="3"/>
  <c r="I45" i="3"/>
  <c r="H45" i="3"/>
  <c r="G45" i="3"/>
  <c r="F45" i="3"/>
  <c r="E45" i="3"/>
  <c r="D45" i="3"/>
  <c r="C45" i="3"/>
  <c r="B45" i="3"/>
  <c r="M36" i="3"/>
  <c r="L36" i="3"/>
  <c r="K36" i="3"/>
  <c r="J36" i="3"/>
  <c r="I36" i="3"/>
  <c r="H36" i="3"/>
  <c r="G36" i="3"/>
  <c r="F36" i="3"/>
  <c r="E36" i="3"/>
  <c r="D36" i="3"/>
  <c r="C36" i="3"/>
  <c r="B36" i="3"/>
  <c r="N12" i="3" l="1"/>
  <c r="N15" i="3"/>
  <c r="N57" i="3"/>
  <c r="N56" i="3"/>
  <c r="E52" i="3"/>
  <c r="K52" i="3"/>
  <c r="D52" i="3"/>
  <c r="C52" i="3"/>
  <c r="B52" i="3"/>
  <c r="B26" i="3"/>
  <c r="D18" i="2"/>
  <c r="D18" i="1" l="1"/>
  <c r="M10" i="3"/>
  <c r="Q54" i="2"/>
  <c r="E38" i="2"/>
  <c r="E18" i="2"/>
  <c r="N54" i="3"/>
  <c r="L26" i="3"/>
  <c r="L10" i="3"/>
  <c r="I16" i="3"/>
  <c r="I10" i="3"/>
  <c r="I26" i="3"/>
  <c r="K10" i="3"/>
  <c r="N35" i="3"/>
  <c r="N33" i="3"/>
  <c r="N32" i="3"/>
  <c r="N31" i="3"/>
  <c r="N30" i="3"/>
  <c r="N29" i="3"/>
  <c r="N28" i="3"/>
  <c r="N27" i="3"/>
  <c r="I52" i="3"/>
  <c r="N53" i="3"/>
  <c r="D26" i="3"/>
  <c r="N25" i="3"/>
  <c r="K16" i="3"/>
  <c r="N24" i="3"/>
  <c r="N23" i="3"/>
  <c r="N22" i="3"/>
  <c r="N21" i="3"/>
  <c r="N20" i="3"/>
  <c r="N19" i="3"/>
  <c r="N18" i="3"/>
  <c r="N17" i="3"/>
  <c r="J10" i="3"/>
  <c r="J83" i="3" s="1"/>
  <c r="H10" i="3"/>
  <c r="H83" i="3" s="1"/>
  <c r="G10" i="3"/>
  <c r="G83" i="3" s="1"/>
  <c r="F10" i="3"/>
  <c r="F83" i="3" s="1"/>
  <c r="E10" i="3"/>
  <c r="D10" i="3"/>
  <c r="D83" i="3" s="1"/>
  <c r="C10" i="3"/>
  <c r="B10" i="3"/>
  <c r="N11" i="3"/>
  <c r="R56" i="2"/>
  <c r="R55" i="2"/>
  <c r="O54" i="2"/>
  <c r="M54" i="2"/>
  <c r="L54" i="2"/>
  <c r="K54" i="2"/>
  <c r="R31" i="2"/>
  <c r="R37" i="2"/>
  <c r="R35" i="2"/>
  <c r="R34" i="2"/>
  <c r="R33" i="2"/>
  <c r="R32" i="2"/>
  <c r="R30" i="2"/>
  <c r="R29" i="2"/>
  <c r="R27" i="2"/>
  <c r="R25" i="2"/>
  <c r="R22" i="2"/>
  <c r="R21" i="2"/>
  <c r="R20" i="2"/>
  <c r="M18" i="2"/>
  <c r="R26" i="2"/>
  <c r="R24" i="2"/>
  <c r="R23" i="2"/>
  <c r="R19" i="2"/>
  <c r="R17" i="2"/>
  <c r="R14" i="2"/>
  <c r="R13" i="2"/>
  <c r="I54" i="2"/>
  <c r="H54" i="2"/>
  <c r="G54" i="2"/>
  <c r="F54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Q28" i="2"/>
  <c r="P28" i="2"/>
  <c r="O28" i="2"/>
  <c r="N28" i="2"/>
  <c r="M28" i="2"/>
  <c r="L28" i="2"/>
  <c r="K28" i="2"/>
  <c r="J28" i="2"/>
  <c r="I28" i="2"/>
  <c r="H28" i="2"/>
  <c r="G28" i="2"/>
  <c r="F28" i="2"/>
  <c r="O18" i="2"/>
  <c r="Q12" i="2"/>
  <c r="P12" i="2"/>
  <c r="O12" i="2"/>
  <c r="N12" i="2"/>
  <c r="M12" i="2"/>
  <c r="L12" i="2"/>
  <c r="K12" i="2"/>
  <c r="J12" i="2"/>
  <c r="I12" i="2"/>
  <c r="H12" i="2"/>
  <c r="G12" i="2"/>
  <c r="F12" i="2"/>
  <c r="D54" i="2"/>
  <c r="D38" i="2"/>
  <c r="E28" i="2"/>
  <c r="D28" i="2"/>
  <c r="E12" i="2"/>
  <c r="K83" i="3" l="1"/>
  <c r="R12" i="2"/>
  <c r="E83" i="3"/>
  <c r="C83" i="3"/>
  <c r="B83" i="3"/>
  <c r="M83" i="3"/>
  <c r="L83" i="3"/>
  <c r="D85" i="2"/>
  <c r="R54" i="2"/>
  <c r="E85" i="2"/>
  <c r="I83" i="3"/>
  <c r="N26" i="3"/>
  <c r="N10" i="3"/>
  <c r="N16" i="3"/>
  <c r="N52" i="3"/>
  <c r="R28" i="2"/>
  <c r="H85" i="2"/>
  <c r="I85" i="2"/>
  <c r="R18" i="2"/>
  <c r="Q85" i="2"/>
  <c r="K85" i="2"/>
  <c r="O85" i="2"/>
  <c r="P85" i="2"/>
  <c r="J85" i="2"/>
  <c r="N85" i="2"/>
  <c r="M85" i="2"/>
  <c r="L85" i="2"/>
  <c r="G85" i="2"/>
  <c r="F85" i="2"/>
  <c r="D54" i="1"/>
  <c r="E38" i="1"/>
  <c r="D38" i="1"/>
  <c r="E28" i="1"/>
  <c r="E12" i="1"/>
  <c r="E85" i="1" l="1"/>
  <c r="N83" i="3"/>
  <c r="D85" i="1"/>
  <c r="R85" i="2"/>
</calcChain>
</file>

<file path=xl/sharedStrings.xml><?xml version="1.0" encoding="utf-8"?>
<sst xmlns="http://schemas.openxmlformats.org/spreadsheetml/2006/main" count="293" uniqueCount="113">
  <si>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</si>
  <si>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</si>
  <si>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</si>
  <si>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</si>
  <si>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</si>
  <si>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</si>
  <si>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</si>
  <si>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</si>
  <si>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</si>
  <si>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</si>
  <si>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</si>
  <si>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</si>
  <si>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</si>
  <si>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</si>
  <si>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</si>
  <si>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</si>
  <si>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</si>
  <si>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</si>
  <si>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</si>
  <si>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</si>
  <si>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</si>
  <si>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</si>
  <si>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</si>
  <si>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</si>
  <si>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</si>
  <si>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</si>
  <si>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</si>
  <si>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</si>
  <si>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</si>
  <si>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</si>
  <si>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</si>
  <si>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</si>
  <si>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</si>
  <si>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</si>
  <si>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</si>
  <si>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</si>
  <si>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</si>
  <si>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</si>
  <si>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</si>
  <si>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</si>
  <si>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</si>
  <si>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</si>
  <si>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</si>
  <si>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</si>
  <si>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</si>
  <si>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</si>
  <si>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</si>
  <si>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</si>
  <si>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</si>
  <si>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</si>
  <si>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</si>
  <si>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</si>
  <si>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</si>
  <si>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</si>
  <si>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</si>
  <si>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</si>
  <si>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</si>
  <si>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</si>
  <si>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</si>
  <si>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</si>
  <si>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</si>
  <si>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</si>
  <si>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</si>
  <si>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</si>
  <si>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</si>
  <si>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</si>
  <si>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</si>
  <si>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</si>
  <si>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</si>
  <si>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</si>
  <si>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</si>
  <si>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</si>
  <si>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</si>
  <si>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</si>
  <si>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</si>
  <si>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</si>
  <si>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</si>
  <si>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</si>
  <si>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</si>
  <si>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</si>
  <si>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</si>
  <si>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</si>
  <si>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</si>
  <si>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</si>
  <si>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</si>
  <si>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</si>
  <si>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</si>
  <si>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</si>
  <si>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</si>
  <si>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</si>
  <si>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</si>
  <si>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</si>
  <si>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</si>
  <si>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</si>
  <si>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</si>
  <si>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</si>
  <si>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</si>
  <si>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</si>
  <si>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</si>
  <si>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</si>
  <si>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</si>
  <si>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</si>
  <si>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</si>
  <si>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</si>
  <si>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</si>
  <si>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</si>
  <si>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</si>
  <si>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>Humberto Méndez</t>
  </si>
  <si>
    <t xml:space="preserve">                                                                                                                      Director  Administrativo y Financiero</t>
  </si>
  <si>
    <t xml:space="preserve">                                                                                                                 Humberto Méndez</t>
  </si>
  <si>
    <t xml:space="preserve">                                                                                                                     Director Administrativo y Financiero </t>
  </si>
  <si>
    <t>GOBIERNO DE LA REPUBLICA DOMINICANA</t>
  </si>
  <si>
    <t>Nota: Reintegros por devolución de subsidio enfermedad común RD$0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</si>
</sst>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i/>
      <sz val="11"/>
      <name val="Gotham"/>
    </font>
    <font>
      <sz val="11"/>
      <color theme="0"/>
      <name val="Calibri"/>
      <family val="2"/>
      <scheme val="minor"/>
    </font>
    <font>
      <b/>
      <i/>
      <sz val="11"/>
      <color theme="0"/>
      <name val="Gotham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16" fillId="0" borderId="0" xfId="0" applyFont="1"/>
    <xf numFmtId="0" fontId="15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895351</xdr:colOff>
      <xdr:row>1</xdr:row>
      <xdr:rowOff>123825</xdr:rowOff>
    </xdr:from>
    <xdr:to>
      <xdr:col>5</xdr:col>
      <xdr:colOff>211612</xdr:colOff>
      <xdr:row>5</xdr:row>
      <xdr:rowOff>145050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E5775E90-B854-4179-B077-1E90D1ADF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6" y="314325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15</xdr:col>
      <xdr:colOff>600076</xdr:colOff>
      <xdr:row>1</xdr:row>
      <xdr:rowOff>104775</xdr:rowOff>
    </xdr:from>
    <xdr:to>
      <xdr:col>17</xdr:col>
      <xdr:colOff>459262</xdr:colOff>
      <xdr:row>5</xdr:row>
      <xdr:rowOff>126000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5D018C60-409D-4A1F-870D-8A74054A0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54576" y="295275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647700</xdr:colOff>
      <xdr:row>1</xdr:row>
      <xdr:rowOff>171450</xdr:rowOff>
    </xdr:from>
    <xdr:to>
      <xdr:col>13</xdr:col>
      <xdr:colOff>676274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4687550" y="361950"/>
          <a:ext cx="19430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11</xdr:col>
      <xdr:colOff>647701</xdr:colOff>
      <xdr:row>0</xdr:row>
      <xdr:rowOff>76200</xdr:rowOff>
    </xdr:from>
    <xdr:to>
      <xdr:col>13</xdr:col>
      <xdr:colOff>335437</xdr:colOff>
      <xdr:row>4</xdr:row>
      <xdr:rowOff>97425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F3CF21B3-2F1B-4CBF-9114-D49B204BC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2776" y="76200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workbookViewId="0">
      <selection activeCell="H19" sqref="H19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38" t="s">
        <v>111</v>
      </c>
      <c r="D3" s="38"/>
      <c r="E3" s="38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38" t="s">
        <v>98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4">
        <v>2025</v>
      </c>
      <c r="D5" s="45"/>
      <c r="E5" s="45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39" t="s">
        <v>76</v>
      </c>
      <c r="D6" s="40"/>
      <c r="E6" s="40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39" t="s">
        <v>77</v>
      </c>
      <c r="D7" s="40"/>
      <c r="E7" s="40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1" t="s">
        <v>66</v>
      </c>
      <c r="D9" s="42" t="s">
        <v>94</v>
      </c>
      <c r="E9" s="42" t="s">
        <v>93</v>
      </c>
      <c r="F9" s="8"/>
    </row>
    <row r="10" spans="2:16" ht="23.25" customHeight="1" x14ac:dyDescent="0.25">
      <c r="C10" s="41"/>
      <c r="D10" s="43"/>
      <c r="E10" s="43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217601998</v>
      </c>
      <c r="E12" s="4">
        <f>E13+E14+E17</f>
        <v>217601998</v>
      </c>
      <c r="F12" s="8"/>
    </row>
    <row r="13" spans="2:16" x14ac:dyDescent="0.25">
      <c r="C13" s="5" t="s">
        <v>2</v>
      </c>
      <c r="D13" s="6">
        <v>166834000</v>
      </c>
      <c r="E13" s="6">
        <v>166834000</v>
      </c>
      <c r="F13" s="8"/>
    </row>
    <row r="14" spans="2:16" x14ac:dyDescent="0.25">
      <c r="C14" s="5" t="s">
        <v>3</v>
      </c>
      <c r="D14" s="6">
        <v>28302000</v>
      </c>
      <c r="E14" s="6">
        <v>28302000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22465998</v>
      </c>
      <c r="E17" s="6">
        <v>22465998</v>
      </c>
      <c r="F17" s="8"/>
    </row>
    <row r="18" spans="3:6" x14ac:dyDescent="0.25">
      <c r="C18" s="3" t="s">
        <v>7</v>
      </c>
      <c r="D18" s="4">
        <f>D19+D20+D21+D22+D23+D24+D25+D26+D27</f>
        <v>78896590</v>
      </c>
      <c r="E18" s="4">
        <f>E19+E20+E21+E22+E23+E24+E25+E26+E27</f>
        <v>78899590</v>
      </c>
      <c r="F18" s="8"/>
    </row>
    <row r="19" spans="3:6" x14ac:dyDescent="0.25">
      <c r="C19" s="5" t="s">
        <v>8</v>
      </c>
      <c r="D19" s="6">
        <v>27452090</v>
      </c>
      <c r="E19" s="6">
        <v>27452090</v>
      </c>
      <c r="F19" s="8"/>
    </row>
    <row r="20" spans="3:6" x14ac:dyDescent="0.25">
      <c r="C20" s="5" t="s">
        <v>9</v>
      </c>
      <c r="D20" s="6">
        <v>215000</v>
      </c>
      <c r="E20" s="6">
        <v>215000</v>
      </c>
      <c r="F20" s="8"/>
    </row>
    <row r="21" spans="3:6" x14ac:dyDescent="0.25">
      <c r="C21" s="5" t="s">
        <v>10</v>
      </c>
      <c r="D21" s="6">
        <v>3700000</v>
      </c>
      <c r="E21" s="6">
        <v>3700000</v>
      </c>
      <c r="F21" s="8"/>
    </row>
    <row r="22" spans="3:6" x14ac:dyDescent="0.25">
      <c r="C22" s="5" t="s">
        <v>11</v>
      </c>
      <c r="D22" s="6">
        <v>1720000</v>
      </c>
      <c r="E22" s="6">
        <v>1720000</v>
      </c>
      <c r="F22" s="8"/>
    </row>
    <row r="23" spans="3:6" x14ac:dyDescent="0.25">
      <c r="C23" s="5" t="s">
        <v>12</v>
      </c>
      <c r="D23" s="6">
        <v>23404000</v>
      </c>
      <c r="E23" s="6">
        <v>23636225</v>
      </c>
    </row>
    <row r="24" spans="3:6" x14ac:dyDescent="0.25">
      <c r="C24" s="5" t="s">
        <v>13</v>
      </c>
      <c r="D24" s="6">
        <v>14670500</v>
      </c>
      <c r="E24" s="6">
        <v>14670500</v>
      </c>
    </row>
    <row r="25" spans="3:6" x14ac:dyDescent="0.25">
      <c r="C25" s="5" t="s">
        <v>14</v>
      </c>
      <c r="D25" s="6">
        <v>2820000</v>
      </c>
      <c r="E25" s="6">
        <v>2820000</v>
      </c>
    </row>
    <row r="26" spans="3:6" x14ac:dyDescent="0.25">
      <c r="C26" s="5" t="s">
        <v>15</v>
      </c>
      <c r="D26" s="6">
        <v>1635000</v>
      </c>
      <c r="E26" s="6">
        <v>1405775</v>
      </c>
    </row>
    <row r="27" spans="3:6" x14ac:dyDescent="0.25">
      <c r="C27" s="5" t="s">
        <v>16</v>
      </c>
      <c r="D27" s="6">
        <v>3280000</v>
      </c>
      <c r="E27" s="6">
        <v>3280000</v>
      </c>
    </row>
    <row r="28" spans="3:6" x14ac:dyDescent="0.25">
      <c r="C28" s="3" t="s">
        <v>17</v>
      </c>
      <c r="D28" s="4">
        <f>D29+D30+D31+D32+D33+D34+D35+D37</f>
        <v>14150689</v>
      </c>
      <c r="E28" s="4">
        <f>E29+E30+E31+E32+E33+E34+E35+E37</f>
        <v>14147689</v>
      </c>
    </row>
    <row r="29" spans="3:6" x14ac:dyDescent="0.25">
      <c r="C29" s="5" t="s">
        <v>18</v>
      </c>
      <c r="D29" s="6">
        <v>665000</v>
      </c>
      <c r="E29" s="6">
        <v>662000</v>
      </c>
    </row>
    <row r="30" spans="3:6" x14ac:dyDescent="0.25">
      <c r="C30" s="5" t="s">
        <v>19</v>
      </c>
      <c r="D30" s="6">
        <v>125000</v>
      </c>
      <c r="E30" s="6">
        <v>125000</v>
      </c>
    </row>
    <row r="31" spans="3:6" x14ac:dyDescent="0.25">
      <c r="C31" s="5" t="s">
        <v>20</v>
      </c>
      <c r="D31" s="6">
        <v>475000</v>
      </c>
      <c r="E31" s="6">
        <v>475000</v>
      </c>
    </row>
    <row r="32" spans="3:6" x14ac:dyDescent="0.25">
      <c r="C32" s="5" t="s">
        <v>21</v>
      </c>
      <c r="D32" s="6">
        <v>0</v>
      </c>
      <c r="E32" s="6">
        <v>0</v>
      </c>
    </row>
    <row r="33" spans="3:5" x14ac:dyDescent="0.25">
      <c r="C33" s="5" t="s">
        <v>22</v>
      </c>
      <c r="D33" s="6">
        <v>300000</v>
      </c>
      <c r="E33" s="6">
        <v>300000</v>
      </c>
    </row>
    <row r="34" spans="3:5" x14ac:dyDescent="0.25">
      <c r="C34" s="5" t="s">
        <v>23</v>
      </c>
      <c r="D34" s="6">
        <v>305002</v>
      </c>
      <c r="E34" s="6">
        <v>305002</v>
      </c>
    </row>
    <row r="35" spans="3:5" x14ac:dyDescent="0.25">
      <c r="C35" s="5" t="s">
        <v>24</v>
      </c>
      <c r="D35" s="6">
        <v>11100000</v>
      </c>
      <c r="E35" s="6">
        <v>11100000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1180687</v>
      </c>
      <c r="E37" s="6">
        <v>1180687</v>
      </c>
    </row>
    <row r="38" spans="3:5" x14ac:dyDescent="0.25">
      <c r="C38" s="3" t="s">
        <v>27</v>
      </c>
      <c r="D38" s="4">
        <f>D39</f>
        <v>50000</v>
      </c>
      <c r="E38" s="4">
        <f>E39</f>
        <v>50000</v>
      </c>
    </row>
    <row r="39" spans="3:5" x14ac:dyDescent="0.25">
      <c r="C39" s="5" t="s">
        <v>28</v>
      </c>
      <c r="D39" s="6">
        <v>50000</v>
      </c>
      <c r="E39" s="6">
        <v>50000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1000000</v>
      </c>
      <c r="E54" s="4">
        <f>E55+E58+E59+E56+E62</f>
        <v>1000000</v>
      </c>
    </row>
    <row r="55" spans="3:5" x14ac:dyDescent="0.25">
      <c r="C55" s="5" t="s">
        <v>44</v>
      </c>
      <c r="D55" s="6">
        <v>650000</v>
      </c>
      <c r="E55" s="6">
        <v>650000</v>
      </c>
    </row>
    <row r="56" spans="3:5" x14ac:dyDescent="0.25">
      <c r="C56" s="5" t="s">
        <v>45</v>
      </c>
      <c r="D56" s="6"/>
      <c r="E56" s="6"/>
    </row>
    <row r="57" spans="3:5" x14ac:dyDescent="0.25">
      <c r="C57" s="5" t="s">
        <v>46</v>
      </c>
      <c r="D57" s="6"/>
      <c r="E57" s="6"/>
    </row>
    <row r="58" spans="3:5" x14ac:dyDescent="0.25">
      <c r="C58" s="5" t="s">
        <v>47</v>
      </c>
      <c r="D58" s="6"/>
      <c r="E58" s="6"/>
    </row>
    <row r="59" spans="3:5" x14ac:dyDescent="0.25">
      <c r="C59" s="5" t="s">
        <v>48</v>
      </c>
      <c r="D59" s="6">
        <v>350000</v>
      </c>
      <c r="E59" s="6">
        <v>350000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  <c r="E62" s="6"/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3">
        <f>D54+D38+D28+D18+D12</f>
        <v>311699277</v>
      </c>
      <c r="E85" s="23">
        <f>E54+E38+E28+E18+E12</f>
        <v>311699277</v>
      </c>
    </row>
    <row r="87" spans="3:5" hidden="1" x14ac:dyDescent="0.25"/>
    <row r="88" spans="3:5" hidden="1" x14ac:dyDescent="0.25"/>
    <row r="89" spans="3:5" hidden="1" x14ac:dyDescent="0.25"/>
    <row r="90" spans="3:5" ht="15.75" thickBot="1" x14ac:dyDescent="0.3"/>
    <row r="91" spans="3:5" ht="26.25" customHeight="1" thickBot="1" x14ac:dyDescent="0.3">
      <c r="C91" s="22" t="s">
        <v>95</v>
      </c>
    </row>
    <row r="92" spans="3:5" ht="33.75" customHeight="1" thickBot="1" x14ac:dyDescent="0.3">
      <c r="C92" s="20" t="s">
        <v>96</v>
      </c>
    </row>
    <row r="93" spans="3:5" ht="45.75" thickBot="1" x14ac:dyDescent="0.3">
      <c r="C93" s="21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31496062992125984" right="0.31496062992125984" top="0.74803149606299213" bottom="0.74803149606299213" header="0.31496062992125984" footer="0.31496062992125984"/>
  <pageSetup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8"/>
  <sheetViews>
    <sheetView showGridLines="0" topLeftCell="D72" workbookViewId="0">
      <selection sqref="A1:S97"/>
    </sheetView>
  </sheetViews>
  <sheetFormatPr baseColWidth="10" defaultColWidth="11.42578125" defaultRowHeight="15" x14ac:dyDescent="0.25"/>
  <cols>
    <col min="1" max="1" width="4" customWidth="1"/>
    <col min="2" max="2" width="3.140625" customWidth="1"/>
    <col min="3" max="3" width="76.42578125" customWidth="1"/>
    <col min="4" max="4" width="19.5703125" customWidth="1"/>
    <col min="5" max="5" width="16.7109375" customWidth="1"/>
    <col min="6" max="6" width="13.140625" customWidth="1"/>
    <col min="7" max="7" width="15.140625" customWidth="1"/>
    <col min="8" max="9" width="13.28515625" customWidth="1"/>
    <col min="10" max="10" width="13.7109375" customWidth="1"/>
    <col min="11" max="11" width="13" customWidth="1"/>
    <col min="12" max="12" width="12.85546875" customWidth="1"/>
    <col min="13" max="13" width="13.140625" customWidth="1"/>
    <col min="14" max="14" width="12.85546875" customWidth="1"/>
    <col min="15" max="15" width="14" customWidth="1"/>
    <col min="16" max="16" width="12.7109375" customWidth="1"/>
    <col min="17" max="17" width="13.42578125" customWidth="1"/>
    <col min="18" max="18" width="15.5703125" customWidth="1"/>
  </cols>
  <sheetData>
    <row r="3" spans="3:19" ht="28.5" customHeight="1" x14ac:dyDescent="0.25">
      <c r="C3" s="50" t="s">
        <v>111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3:19" ht="21" customHeight="1" x14ac:dyDescent="0.25">
      <c r="C4" s="52" t="s">
        <v>99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3:19" ht="15.75" x14ac:dyDescent="0.25">
      <c r="C5" s="44">
        <v>2025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3:19" ht="15.75" customHeight="1" x14ac:dyDescent="0.25">
      <c r="C6" s="39" t="s">
        <v>92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3:19" ht="15.75" customHeight="1" x14ac:dyDescent="0.25">
      <c r="C7" s="40" t="s">
        <v>77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9" spans="3:19" ht="25.5" customHeight="1" x14ac:dyDescent="0.25">
      <c r="C9" s="41" t="s">
        <v>66</v>
      </c>
      <c r="D9" s="42" t="s">
        <v>94</v>
      </c>
      <c r="E9" s="42" t="s">
        <v>93</v>
      </c>
      <c r="F9" s="47" t="s">
        <v>91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9"/>
    </row>
    <row r="10" spans="3:19" x14ac:dyDescent="0.25">
      <c r="C10" s="41"/>
      <c r="D10" s="43"/>
      <c r="E10" s="43"/>
      <c r="F10" s="15" t="s">
        <v>79</v>
      </c>
      <c r="G10" s="15" t="s">
        <v>80</v>
      </c>
      <c r="H10" s="15" t="s">
        <v>81</v>
      </c>
      <c r="I10" s="15" t="s">
        <v>82</v>
      </c>
      <c r="J10" s="16" t="s">
        <v>83</v>
      </c>
      <c r="K10" s="15" t="s">
        <v>84</v>
      </c>
      <c r="L10" s="16" t="s">
        <v>85</v>
      </c>
      <c r="M10" s="15" t="s">
        <v>86</v>
      </c>
      <c r="N10" s="15" t="s">
        <v>87</v>
      </c>
      <c r="O10" s="15" t="s">
        <v>88</v>
      </c>
      <c r="P10" s="15" t="s">
        <v>89</v>
      </c>
      <c r="Q10" s="16" t="s">
        <v>90</v>
      </c>
      <c r="R10" s="15" t="s">
        <v>78</v>
      </c>
    </row>
    <row r="11" spans="3:19" x14ac:dyDescent="0.25">
      <c r="C11" s="1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25">
        <f>D13+D14+D17</f>
        <v>217601998</v>
      </c>
      <c r="E12" s="25">
        <f>E13+E14+E17</f>
        <v>217601998</v>
      </c>
      <c r="F12" s="25">
        <f t="shared" ref="F12:Q12" si="0">F13+F14+F17</f>
        <v>14442586.75</v>
      </c>
      <c r="G12" s="25">
        <f t="shared" si="0"/>
        <v>0</v>
      </c>
      <c r="H12" s="25">
        <f t="shared" si="0"/>
        <v>0</v>
      </c>
      <c r="I12" s="25">
        <f t="shared" si="0"/>
        <v>0</v>
      </c>
      <c r="J12" s="25">
        <f t="shared" si="0"/>
        <v>0</v>
      </c>
      <c r="K12" s="25">
        <f t="shared" si="0"/>
        <v>0</v>
      </c>
      <c r="L12" s="25">
        <f t="shared" si="0"/>
        <v>0</v>
      </c>
      <c r="M12" s="25">
        <f t="shared" si="0"/>
        <v>0</v>
      </c>
      <c r="N12" s="25">
        <f t="shared" si="0"/>
        <v>0</v>
      </c>
      <c r="O12" s="25">
        <f t="shared" si="0"/>
        <v>0</v>
      </c>
      <c r="P12" s="25">
        <f t="shared" si="0"/>
        <v>0</v>
      </c>
      <c r="Q12" s="25">
        <f t="shared" si="0"/>
        <v>0</v>
      </c>
      <c r="R12" s="25">
        <f>SUM(F12:Q12)</f>
        <v>14442586.75</v>
      </c>
    </row>
    <row r="13" spans="3:19" x14ac:dyDescent="0.25">
      <c r="C13" s="5" t="s">
        <v>2</v>
      </c>
      <c r="D13" s="24">
        <v>166834000</v>
      </c>
      <c r="E13" s="24">
        <v>166834000</v>
      </c>
      <c r="F13" s="24">
        <f>12263814.61+22000</f>
        <v>12285814.609999999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f>SUM(F13:Q13)</f>
        <v>12285814.609999999</v>
      </c>
    </row>
    <row r="14" spans="3:19" x14ac:dyDescent="0.25">
      <c r="C14" s="5" t="s">
        <v>3</v>
      </c>
      <c r="D14" s="24">
        <v>28302000</v>
      </c>
      <c r="E14" s="24">
        <v>28302000</v>
      </c>
      <c r="F14" s="24">
        <v>309500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f>SUM(F14:Q14)</f>
        <v>309500</v>
      </c>
    </row>
    <row r="15" spans="3:19" x14ac:dyDescent="0.25">
      <c r="C15" s="5" t="s">
        <v>4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17"/>
    </row>
    <row r="16" spans="3:19" x14ac:dyDescent="0.25">
      <c r="C16" s="5" t="s">
        <v>5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3:18" x14ac:dyDescent="0.25">
      <c r="C17" s="5" t="s">
        <v>6</v>
      </c>
      <c r="D17" s="24">
        <v>22465998</v>
      </c>
      <c r="E17" s="24">
        <v>22465998</v>
      </c>
      <c r="F17" s="24">
        <f>864160.42+872292.83+110818.89</f>
        <v>1847272.14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f t="shared" ref="R17:R27" si="1">SUM(F17:Q17)</f>
        <v>1847272.14</v>
      </c>
    </row>
    <row r="18" spans="3:18" x14ac:dyDescent="0.25">
      <c r="C18" s="3" t="s">
        <v>7</v>
      </c>
      <c r="D18" s="25">
        <f t="shared" ref="D18:I18" si="2">D19+D20+D21+D22+D23+D24+D25+D26+D27</f>
        <v>78896590</v>
      </c>
      <c r="E18" s="25">
        <f t="shared" si="2"/>
        <v>78896590</v>
      </c>
      <c r="F18" s="25">
        <f t="shared" si="2"/>
        <v>4013686.89</v>
      </c>
      <c r="G18" s="25">
        <f t="shared" si="2"/>
        <v>0</v>
      </c>
      <c r="H18" s="25">
        <f t="shared" si="2"/>
        <v>0</v>
      </c>
      <c r="I18" s="25">
        <f t="shared" si="2"/>
        <v>0</v>
      </c>
      <c r="J18" s="25">
        <f>J19+J20+J21+J22+J23+J24+J25+J26+J27</f>
        <v>0</v>
      </c>
      <c r="K18" s="25">
        <f>K19+K20+K21+K22+K23+K24+K25+K26+K27</f>
        <v>0</v>
      </c>
      <c r="L18" s="25">
        <f>L19+L20+L21+L22+L23+L24+L25+L26+L27</f>
        <v>0</v>
      </c>
      <c r="M18" s="25">
        <f>M19+M20+M21+M22+M23+M24+M25+M26+M27</f>
        <v>0</v>
      </c>
      <c r="N18" s="25">
        <f>N19+N20+N21+N22+N23+N24+N25+N26+N27</f>
        <v>0</v>
      </c>
      <c r="O18" s="25">
        <f t="shared" ref="O18" si="3">O19+O20+O21+O22+O23+O24+O25+O26</f>
        <v>0</v>
      </c>
      <c r="P18" s="25">
        <f>P19+P20+P21+P22+P23+P24+P25+P26+P27</f>
        <v>0</v>
      </c>
      <c r="Q18" s="25">
        <f>Q19+Q20+Q21+Q22+Q23+Q24+Q25+Q26+Q27</f>
        <v>0</v>
      </c>
      <c r="R18" s="25">
        <f t="shared" si="1"/>
        <v>4013686.89</v>
      </c>
    </row>
    <row r="19" spans="3:18" x14ac:dyDescent="0.25">
      <c r="C19" s="5" t="s">
        <v>8</v>
      </c>
      <c r="D19" s="24">
        <v>27452090</v>
      </c>
      <c r="E19" s="24">
        <v>27452090</v>
      </c>
      <c r="F19" s="24">
        <f>815947.89+253249.86+1011994.48+617383.3</f>
        <v>2698575.5300000003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f t="shared" si="1"/>
        <v>2698575.5300000003</v>
      </c>
    </row>
    <row r="20" spans="3:18" x14ac:dyDescent="0.25">
      <c r="C20" s="5" t="s">
        <v>9</v>
      </c>
      <c r="D20" s="24">
        <v>215000</v>
      </c>
      <c r="E20" s="24">
        <v>215000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f t="shared" si="1"/>
        <v>0</v>
      </c>
    </row>
    <row r="21" spans="3:18" x14ac:dyDescent="0.25">
      <c r="C21" s="5" t="s">
        <v>10</v>
      </c>
      <c r="D21" s="24">
        <v>3700000</v>
      </c>
      <c r="E21" s="24">
        <v>3700000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f t="shared" si="1"/>
        <v>0</v>
      </c>
    </row>
    <row r="22" spans="3:18" x14ac:dyDescent="0.25">
      <c r="C22" s="5" t="s">
        <v>11</v>
      </c>
      <c r="D22" s="24">
        <v>1720000</v>
      </c>
      <c r="E22" s="24">
        <v>1720000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f t="shared" si="1"/>
        <v>0</v>
      </c>
    </row>
    <row r="23" spans="3:18" x14ac:dyDescent="0.25">
      <c r="C23" s="5" t="s">
        <v>12</v>
      </c>
      <c r="D23" s="24">
        <v>23404000</v>
      </c>
      <c r="E23" s="24">
        <v>23404000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f t="shared" si="1"/>
        <v>0</v>
      </c>
    </row>
    <row r="24" spans="3:18" x14ac:dyDescent="0.25">
      <c r="C24" s="5" t="s">
        <v>13</v>
      </c>
      <c r="D24" s="24">
        <v>14670500</v>
      </c>
      <c r="E24" s="24">
        <v>14670500</v>
      </c>
      <c r="F24" s="24">
        <v>1194917.68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f t="shared" si="1"/>
        <v>1194917.68</v>
      </c>
    </row>
    <row r="25" spans="3:18" ht="30" x14ac:dyDescent="0.25">
      <c r="C25" s="29" t="s">
        <v>14</v>
      </c>
      <c r="D25" s="24">
        <v>2820000</v>
      </c>
      <c r="E25" s="24">
        <v>2820000</v>
      </c>
      <c r="F25" s="24">
        <v>42244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f t="shared" si="1"/>
        <v>42244</v>
      </c>
    </row>
    <row r="26" spans="3:18" x14ac:dyDescent="0.25">
      <c r="C26" s="5" t="s">
        <v>15</v>
      </c>
      <c r="D26" s="24">
        <v>1635000</v>
      </c>
      <c r="E26" s="24">
        <v>1635000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f t="shared" si="1"/>
        <v>0</v>
      </c>
    </row>
    <row r="27" spans="3:18" x14ac:dyDescent="0.25">
      <c r="C27" s="5" t="s">
        <v>16</v>
      </c>
      <c r="D27" s="24">
        <v>3280000</v>
      </c>
      <c r="E27" s="24">
        <v>3280000</v>
      </c>
      <c r="F27" s="24">
        <v>77949.679999999993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f t="shared" si="1"/>
        <v>77949.679999999993</v>
      </c>
    </row>
    <row r="28" spans="3:18" x14ac:dyDescent="0.25">
      <c r="C28" s="3" t="s">
        <v>17</v>
      </c>
      <c r="D28" s="25">
        <f>D29+D30+D31+D32+D33+D34+D35+D37</f>
        <v>14150689</v>
      </c>
      <c r="E28" s="25">
        <f>E29+E30+E31+E32+E33+E34+E35+E37</f>
        <v>14150689</v>
      </c>
      <c r="F28" s="25">
        <f t="shared" ref="F28:R28" si="4">F29+F30+F31+F32+F33+F34+F35+F37</f>
        <v>725140</v>
      </c>
      <c r="G28" s="25">
        <f t="shared" si="4"/>
        <v>0</v>
      </c>
      <c r="H28" s="25">
        <f t="shared" si="4"/>
        <v>0</v>
      </c>
      <c r="I28" s="25">
        <f t="shared" si="4"/>
        <v>0</v>
      </c>
      <c r="J28" s="25">
        <f t="shared" si="4"/>
        <v>0</v>
      </c>
      <c r="K28" s="25">
        <f t="shared" si="4"/>
        <v>0</v>
      </c>
      <c r="L28" s="25">
        <f t="shared" si="4"/>
        <v>0</v>
      </c>
      <c r="M28" s="25">
        <f t="shared" si="4"/>
        <v>0</v>
      </c>
      <c r="N28" s="25">
        <f t="shared" si="4"/>
        <v>0</v>
      </c>
      <c r="O28" s="25">
        <f t="shared" si="4"/>
        <v>0</v>
      </c>
      <c r="P28" s="25">
        <f t="shared" si="4"/>
        <v>0</v>
      </c>
      <c r="Q28" s="25">
        <f t="shared" si="4"/>
        <v>0</v>
      </c>
      <c r="R28" s="25">
        <f t="shared" si="4"/>
        <v>725140</v>
      </c>
    </row>
    <row r="29" spans="3:18" x14ac:dyDescent="0.25">
      <c r="C29" s="5" t="s">
        <v>18</v>
      </c>
      <c r="D29" s="24">
        <v>665000</v>
      </c>
      <c r="E29" s="24">
        <v>665000</v>
      </c>
      <c r="F29" s="24">
        <v>2640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f t="shared" ref="R29:R36" si="5">SUM(F29:Q29)</f>
        <v>2640</v>
      </c>
    </row>
    <row r="30" spans="3:18" x14ac:dyDescent="0.25">
      <c r="C30" s="5" t="s">
        <v>19</v>
      </c>
      <c r="D30" s="24">
        <v>125000</v>
      </c>
      <c r="E30" s="24">
        <v>125000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f t="shared" si="5"/>
        <v>0</v>
      </c>
    </row>
    <row r="31" spans="3:18" x14ac:dyDescent="0.25">
      <c r="C31" s="5" t="s">
        <v>20</v>
      </c>
      <c r="D31" s="24">
        <v>475000</v>
      </c>
      <c r="E31" s="24">
        <v>475000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f t="shared" si="5"/>
        <v>0</v>
      </c>
    </row>
    <row r="32" spans="3:18" x14ac:dyDescent="0.25">
      <c r="C32" s="5" t="s">
        <v>21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f t="shared" si="5"/>
        <v>0</v>
      </c>
    </row>
    <row r="33" spans="3:18" x14ac:dyDescent="0.25">
      <c r="C33" s="5" t="s">
        <v>22</v>
      </c>
      <c r="D33" s="24">
        <v>300000</v>
      </c>
      <c r="E33" s="24">
        <v>300000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f t="shared" si="5"/>
        <v>0</v>
      </c>
    </row>
    <row r="34" spans="3:18" x14ac:dyDescent="0.25">
      <c r="C34" s="5" t="s">
        <v>23</v>
      </c>
      <c r="D34" s="24">
        <v>305002</v>
      </c>
      <c r="E34" s="24">
        <v>305002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f t="shared" si="5"/>
        <v>0</v>
      </c>
    </row>
    <row r="35" spans="3:18" x14ac:dyDescent="0.25">
      <c r="C35" s="5" t="s">
        <v>24</v>
      </c>
      <c r="D35" s="24">
        <v>11100000</v>
      </c>
      <c r="E35" s="24">
        <v>11100000</v>
      </c>
      <c r="F35" s="24">
        <v>722500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f t="shared" si="5"/>
        <v>722500</v>
      </c>
    </row>
    <row r="36" spans="3:18" x14ac:dyDescent="0.25">
      <c r="C36" s="5" t="s">
        <v>25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f t="shared" si="5"/>
        <v>0</v>
      </c>
    </row>
    <row r="37" spans="3:18" x14ac:dyDescent="0.25">
      <c r="C37" s="5" t="s">
        <v>26</v>
      </c>
      <c r="D37" s="24">
        <v>1180687</v>
      </c>
      <c r="E37" s="24">
        <v>1180687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f>SUM(F37:Q37)</f>
        <v>0</v>
      </c>
    </row>
    <row r="38" spans="3:18" x14ac:dyDescent="0.25">
      <c r="C38" s="3" t="s">
        <v>27</v>
      </c>
      <c r="D38" s="25">
        <f>D39</f>
        <v>50000</v>
      </c>
      <c r="E38" s="25">
        <f>E39</f>
        <v>50000</v>
      </c>
      <c r="F38" s="25">
        <f t="shared" ref="F38:R38" si="6">F39</f>
        <v>0</v>
      </c>
      <c r="G38" s="25">
        <f t="shared" si="6"/>
        <v>0</v>
      </c>
      <c r="H38" s="25">
        <f t="shared" si="6"/>
        <v>0</v>
      </c>
      <c r="I38" s="25">
        <f t="shared" si="6"/>
        <v>0</v>
      </c>
      <c r="J38" s="25">
        <f t="shared" si="6"/>
        <v>0</v>
      </c>
      <c r="K38" s="25">
        <f t="shared" si="6"/>
        <v>0</v>
      </c>
      <c r="L38" s="25">
        <f t="shared" si="6"/>
        <v>0</v>
      </c>
      <c r="M38" s="25">
        <f t="shared" si="6"/>
        <v>0</v>
      </c>
      <c r="N38" s="25">
        <f t="shared" si="6"/>
        <v>0</v>
      </c>
      <c r="O38" s="25">
        <f t="shared" si="6"/>
        <v>0</v>
      </c>
      <c r="P38" s="25">
        <f t="shared" si="6"/>
        <v>0</v>
      </c>
      <c r="Q38" s="25">
        <f t="shared" si="6"/>
        <v>0</v>
      </c>
      <c r="R38" s="25">
        <f t="shared" si="6"/>
        <v>0</v>
      </c>
    </row>
    <row r="39" spans="3:18" x14ac:dyDescent="0.25">
      <c r="C39" s="5" t="s">
        <v>28</v>
      </c>
      <c r="D39" s="24">
        <v>50000</v>
      </c>
      <c r="E39" s="24">
        <v>50000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f>SUM(F39:Q39)</f>
        <v>0</v>
      </c>
    </row>
    <row r="40" spans="3:18" x14ac:dyDescent="0.25">
      <c r="C40" s="5" t="s">
        <v>29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</row>
    <row r="41" spans="3:18" x14ac:dyDescent="0.25">
      <c r="C41" s="5" t="s">
        <v>30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</row>
    <row r="42" spans="3:18" x14ac:dyDescent="0.25">
      <c r="C42" s="5" t="s">
        <v>31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</row>
    <row r="43" spans="3:18" x14ac:dyDescent="0.25">
      <c r="C43" s="5" t="s">
        <v>32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</row>
    <row r="44" spans="3:18" x14ac:dyDescent="0.25">
      <c r="C44" s="5" t="s">
        <v>33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</row>
    <row r="45" spans="3:18" x14ac:dyDescent="0.25">
      <c r="C45" s="5" t="s">
        <v>34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</row>
    <row r="46" spans="3:18" x14ac:dyDescent="0.25">
      <c r="C46" s="5" t="s">
        <v>35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</row>
    <row r="47" spans="3:18" x14ac:dyDescent="0.25">
      <c r="C47" s="3" t="s">
        <v>36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  <row r="48" spans="3:18" x14ac:dyDescent="0.25">
      <c r="C48" s="5" t="s">
        <v>37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</row>
    <row r="49" spans="3:18" x14ac:dyDescent="0.25">
      <c r="C49" s="5" t="s">
        <v>38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</row>
    <row r="50" spans="3:18" x14ac:dyDescent="0.25">
      <c r="C50" s="5" t="s">
        <v>39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</row>
    <row r="51" spans="3:18" x14ac:dyDescent="0.25">
      <c r="C51" s="5" t="s">
        <v>40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</row>
    <row r="52" spans="3:18" x14ac:dyDescent="0.25">
      <c r="C52" s="5" t="s">
        <v>41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</row>
    <row r="53" spans="3:18" x14ac:dyDescent="0.25">
      <c r="C53" s="5" t="s">
        <v>42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</row>
    <row r="54" spans="3:18" x14ac:dyDescent="0.25">
      <c r="C54" s="3" t="s">
        <v>43</v>
      </c>
      <c r="D54" s="25">
        <f>D55+D58+D59</f>
        <v>1000000</v>
      </c>
      <c r="E54" s="25">
        <f>E55+E58+E59+E56+E62</f>
        <v>1000000</v>
      </c>
      <c r="F54" s="25">
        <f>F55+F58+F59</f>
        <v>0</v>
      </c>
      <c r="G54" s="25">
        <f>G55+G58+G59</f>
        <v>0</v>
      </c>
      <c r="H54" s="25">
        <f>H55+H58+H59</f>
        <v>0</v>
      </c>
      <c r="I54" s="25">
        <f>I55+I58+I59</f>
        <v>0</v>
      </c>
      <c r="J54" s="25">
        <f>J56+J55</f>
        <v>0</v>
      </c>
      <c r="K54" s="25">
        <f t="shared" ref="K54:O54" si="7">K55+K58+K59</f>
        <v>0</v>
      </c>
      <c r="L54" s="25">
        <f t="shared" si="7"/>
        <v>0</v>
      </c>
      <c r="M54" s="25">
        <f t="shared" si="7"/>
        <v>0</v>
      </c>
      <c r="N54" s="25">
        <f>N55+N58+N59+N56</f>
        <v>0</v>
      </c>
      <c r="O54" s="25">
        <f t="shared" si="7"/>
        <v>0</v>
      </c>
      <c r="P54" s="25">
        <f>P55+P58+P59+P56+P62</f>
        <v>0</v>
      </c>
      <c r="Q54" s="25">
        <f>Q55+Q58+Q59+Q56</f>
        <v>0</v>
      </c>
      <c r="R54" s="25">
        <f>SUM(F54:Q54)</f>
        <v>0</v>
      </c>
    </row>
    <row r="55" spans="3:18" x14ac:dyDescent="0.25">
      <c r="C55" s="5" t="s">
        <v>44</v>
      </c>
      <c r="D55" s="24">
        <v>650000</v>
      </c>
      <c r="E55" s="24">
        <v>650000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f>SUM(F55:Q55)</f>
        <v>0</v>
      </c>
    </row>
    <row r="56" spans="3:18" x14ac:dyDescent="0.25">
      <c r="C56" s="5" t="s">
        <v>45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f>SUM(F56:Q56)</f>
        <v>0</v>
      </c>
    </row>
    <row r="57" spans="3:18" x14ac:dyDescent="0.25">
      <c r="C57" s="5" t="s">
        <v>46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f t="shared" ref="R57:R59" si="8">SUM(F57:Q57)</f>
        <v>0</v>
      </c>
    </row>
    <row r="58" spans="3:18" x14ac:dyDescent="0.25">
      <c r="C58" s="5" t="s">
        <v>47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f t="shared" si="8"/>
        <v>0</v>
      </c>
    </row>
    <row r="59" spans="3:18" x14ac:dyDescent="0.25">
      <c r="C59" s="5" t="s">
        <v>48</v>
      </c>
      <c r="D59" s="24">
        <v>350000</v>
      </c>
      <c r="E59" s="24">
        <v>350000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f t="shared" si="8"/>
        <v>0</v>
      </c>
    </row>
    <row r="60" spans="3:18" x14ac:dyDescent="0.25">
      <c r="C60" s="5" t="s">
        <v>49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</row>
    <row r="61" spans="3:18" x14ac:dyDescent="0.25">
      <c r="C61" s="5" t="s">
        <v>50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</row>
    <row r="62" spans="3:18" x14ac:dyDescent="0.25">
      <c r="C62" s="5" t="s">
        <v>51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</row>
    <row r="63" spans="3:18" x14ac:dyDescent="0.25">
      <c r="C63" s="5" t="s">
        <v>52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</row>
    <row r="64" spans="3:18" x14ac:dyDescent="0.25">
      <c r="C64" s="3" t="s">
        <v>53</v>
      </c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</row>
    <row r="65" spans="3:18" x14ac:dyDescent="0.25">
      <c r="C65" s="5" t="s">
        <v>54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</row>
    <row r="66" spans="3:18" x14ac:dyDescent="0.25">
      <c r="C66" s="5" t="s">
        <v>55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</row>
    <row r="67" spans="3:18" x14ac:dyDescent="0.25">
      <c r="C67" s="5" t="s">
        <v>56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</row>
    <row r="68" spans="3:18" x14ac:dyDescent="0.25">
      <c r="C68" s="5" t="s">
        <v>57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</row>
    <row r="69" spans="3:18" x14ac:dyDescent="0.25">
      <c r="C69" s="3" t="s">
        <v>58</v>
      </c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</row>
    <row r="70" spans="3:18" x14ac:dyDescent="0.25">
      <c r="C70" s="5" t="s">
        <v>59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</row>
    <row r="71" spans="3:18" x14ac:dyDescent="0.25">
      <c r="C71" s="5" t="s">
        <v>60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</row>
    <row r="72" spans="3:18" x14ac:dyDescent="0.25">
      <c r="C72" s="3" t="s">
        <v>61</v>
      </c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</row>
    <row r="73" spans="3:18" x14ac:dyDescent="0.25">
      <c r="C73" s="5" t="s">
        <v>62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</row>
    <row r="74" spans="3:18" x14ac:dyDescent="0.25">
      <c r="C74" s="5" t="s">
        <v>63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</row>
    <row r="75" spans="3:18" x14ac:dyDescent="0.25">
      <c r="C75" s="5" t="s">
        <v>64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</row>
    <row r="76" spans="3:18" x14ac:dyDescent="0.25">
      <c r="C76" s="1" t="s">
        <v>67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</row>
    <row r="77" spans="3:18" x14ac:dyDescent="0.25">
      <c r="C77" s="3" t="s">
        <v>68</v>
      </c>
      <c r="D77" s="25"/>
      <c r="E77" s="25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</row>
    <row r="78" spans="3:18" x14ac:dyDescent="0.25">
      <c r="C78" s="5" t="s">
        <v>69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</row>
    <row r="79" spans="3:18" x14ac:dyDescent="0.25">
      <c r="C79" s="5" t="s">
        <v>70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</row>
    <row r="80" spans="3:18" x14ac:dyDescent="0.25">
      <c r="C80" s="3" t="s">
        <v>71</v>
      </c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</row>
    <row r="81" spans="3:18" x14ac:dyDescent="0.25">
      <c r="C81" s="5" t="s">
        <v>72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</row>
    <row r="82" spans="3:18" x14ac:dyDescent="0.25">
      <c r="C82" s="5" t="s">
        <v>73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</row>
    <row r="83" spans="3:18" x14ac:dyDescent="0.25">
      <c r="C83" s="3" t="s">
        <v>74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</row>
    <row r="84" spans="3:18" x14ac:dyDescent="0.25">
      <c r="C84" s="5" t="s">
        <v>75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</row>
    <row r="85" spans="3:18" x14ac:dyDescent="0.25">
      <c r="C85" s="9" t="s">
        <v>65</v>
      </c>
      <c r="D85" s="28">
        <f>D54+D38+D28+D18+D12</f>
        <v>311699277</v>
      </c>
      <c r="E85" s="28">
        <f>E54+E38+E28+E18+E12</f>
        <v>311699277</v>
      </c>
      <c r="F85" s="28">
        <f t="shared" ref="F85:R85" si="9">F54+F38+F28+F18+F12</f>
        <v>19181413.640000001</v>
      </c>
      <c r="G85" s="28">
        <f t="shared" si="9"/>
        <v>0</v>
      </c>
      <c r="H85" s="28">
        <f t="shared" si="9"/>
        <v>0</v>
      </c>
      <c r="I85" s="28">
        <f t="shared" si="9"/>
        <v>0</v>
      </c>
      <c r="J85" s="28">
        <f t="shared" si="9"/>
        <v>0</v>
      </c>
      <c r="K85" s="28">
        <f t="shared" si="9"/>
        <v>0</v>
      </c>
      <c r="L85" s="28">
        <f t="shared" si="9"/>
        <v>0</v>
      </c>
      <c r="M85" s="28">
        <f t="shared" si="9"/>
        <v>0</v>
      </c>
      <c r="N85" s="28">
        <f t="shared" si="9"/>
        <v>0</v>
      </c>
      <c r="O85" s="28">
        <f t="shared" si="9"/>
        <v>0</v>
      </c>
      <c r="P85" s="28">
        <f t="shared" si="9"/>
        <v>0</v>
      </c>
      <c r="Q85" s="28">
        <f t="shared" si="9"/>
        <v>0</v>
      </c>
      <c r="R85" s="28">
        <f t="shared" si="9"/>
        <v>19181413.640000001</v>
      </c>
    </row>
    <row r="86" spans="3:18" x14ac:dyDescent="0.25">
      <c r="C86" s="54" t="s">
        <v>112</v>
      </c>
      <c r="D86" s="55"/>
    </row>
    <row r="91" spans="3:18" ht="13.5" customHeight="1" x14ac:dyDescent="0.3">
      <c r="C91" s="31"/>
      <c r="D91" s="30"/>
      <c r="E91" s="30"/>
      <c r="F91" s="30"/>
      <c r="G91" s="31"/>
      <c r="H91" s="32"/>
      <c r="J91" s="33"/>
      <c r="K91" s="30"/>
    </row>
    <row r="92" spans="3:18" ht="36" customHeight="1" x14ac:dyDescent="0.25"/>
    <row r="93" spans="3:18" ht="18.75" x14ac:dyDescent="0.3">
      <c r="C93" s="31"/>
      <c r="D93" s="31" t="s">
        <v>101</v>
      </c>
      <c r="E93" s="30"/>
      <c r="F93" s="30"/>
      <c r="G93" s="30"/>
      <c r="H93" s="31" t="s">
        <v>102</v>
      </c>
      <c r="J93" s="32"/>
      <c r="L93" s="33"/>
      <c r="M93" s="30"/>
    </row>
    <row r="94" spans="3:18" ht="18.75" x14ac:dyDescent="0.3">
      <c r="C94" s="34"/>
      <c r="D94" s="34" t="s">
        <v>103</v>
      </c>
      <c r="E94" s="32"/>
      <c r="F94" s="30"/>
      <c r="G94" s="30"/>
      <c r="H94" s="34" t="s">
        <v>103</v>
      </c>
      <c r="J94" s="34"/>
      <c r="K94" s="30"/>
      <c r="L94" s="30"/>
      <c r="M94" s="30"/>
    </row>
    <row r="95" spans="3:18" ht="18.75" x14ac:dyDescent="0.3">
      <c r="C95" s="32"/>
      <c r="D95" s="32" t="s">
        <v>104</v>
      </c>
      <c r="E95" s="32"/>
      <c r="F95" s="30"/>
      <c r="G95" s="30"/>
      <c r="H95" s="32" t="s">
        <v>105</v>
      </c>
      <c r="I95" s="46" t="s">
        <v>107</v>
      </c>
      <c r="J95" s="46"/>
      <c r="K95" s="46"/>
      <c r="L95" s="46"/>
      <c r="M95" s="30"/>
    </row>
    <row r="96" spans="3:18" ht="18.75" x14ac:dyDescent="0.3">
      <c r="C96" s="32"/>
      <c r="D96" s="32" t="s">
        <v>106</v>
      </c>
      <c r="E96" s="32"/>
      <c r="F96" s="30"/>
      <c r="G96" s="30"/>
      <c r="H96" s="32" t="s">
        <v>108</v>
      </c>
      <c r="J96" s="32"/>
      <c r="K96" s="30"/>
      <c r="L96" s="30"/>
      <c r="M96" s="30"/>
    </row>
    <row r="97" spans="4:13" ht="18.75" x14ac:dyDescent="0.3">
      <c r="F97" s="30"/>
      <c r="G97" s="30"/>
      <c r="H97" s="30"/>
      <c r="J97" s="30"/>
      <c r="K97" s="30"/>
      <c r="L97" s="30"/>
      <c r="M97" s="30"/>
    </row>
    <row r="98" spans="4:13" ht="18.75" x14ac:dyDescent="0.25">
      <c r="D98" s="32"/>
    </row>
  </sheetData>
  <mergeCells count="10">
    <mergeCell ref="I95:L95"/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11811023622047245" right="0.11811023622047245" top="0.19685039370078741" bottom="0.15748031496062992" header="0.31496062992125984" footer="0.31496062992125984"/>
  <pageSetup paperSize="5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91"/>
  <sheetViews>
    <sheetView showGridLines="0" tabSelected="1" topLeftCell="B1" zoomScaleNormal="100" workbookViewId="0">
      <selection activeCell="Q72" sqref="Q72"/>
    </sheetView>
  </sheetViews>
  <sheetFormatPr baseColWidth="10" defaultColWidth="11.42578125" defaultRowHeight="15" x14ac:dyDescent="0.25"/>
  <cols>
    <col min="1" max="1" width="70.42578125" customWidth="1"/>
    <col min="2" max="2" width="13.28515625" customWidth="1"/>
    <col min="3" max="3" width="14.5703125" customWidth="1"/>
    <col min="4" max="5" width="13.5703125" customWidth="1"/>
    <col min="6" max="6" width="14.140625" customWidth="1"/>
    <col min="7" max="7" width="14.28515625" customWidth="1"/>
    <col min="8" max="8" width="14" customWidth="1"/>
    <col min="9" max="9" width="13.85546875" customWidth="1"/>
    <col min="10" max="10" width="14" customWidth="1"/>
    <col min="11" max="11" width="13.28515625" customWidth="1"/>
    <col min="12" max="12" width="14.5703125" customWidth="1"/>
    <col min="13" max="13" width="14.140625" customWidth="1"/>
    <col min="14" max="14" width="14.5703125" customWidth="1"/>
  </cols>
  <sheetData>
    <row r="2" spans="1:15" ht="28.5" customHeight="1" x14ac:dyDescent="0.25">
      <c r="A2" s="50" t="s">
        <v>111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5" ht="21" customHeight="1" x14ac:dyDescent="0.25">
      <c r="A3" s="52" t="s">
        <v>100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5" ht="15.75" x14ac:dyDescent="0.25">
      <c r="A4" s="44">
        <v>2025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5" ht="15.75" customHeight="1" x14ac:dyDescent="0.25">
      <c r="A5" s="39" t="s">
        <v>92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5" ht="15.75" customHeight="1" x14ac:dyDescent="0.25">
      <c r="A6" s="40" t="s">
        <v>77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8" spans="1:15" ht="42.75" customHeight="1" x14ac:dyDescent="0.25">
      <c r="A8" s="7" t="s">
        <v>66</v>
      </c>
      <c r="B8" s="18" t="s">
        <v>79</v>
      </c>
      <c r="C8" s="18" t="s">
        <v>80</v>
      </c>
      <c r="D8" s="18" t="s">
        <v>81</v>
      </c>
      <c r="E8" s="18" t="s">
        <v>82</v>
      </c>
      <c r="F8" s="19" t="s">
        <v>83</v>
      </c>
      <c r="G8" s="18" t="s">
        <v>84</v>
      </c>
      <c r="H8" s="19" t="s">
        <v>85</v>
      </c>
      <c r="I8" s="18" t="s">
        <v>86</v>
      </c>
      <c r="J8" s="35" t="s">
        <v>87</v>
      </c>
      <c r="K8" s="35" t="s">
        <v>88</v>
      </c>
      <c r="L8" s="35" t="s">
        <v>89</v>
      </c>
      <c r="M8" s="35" t="s">
        <v>90</v>
      </c>
      <c r="N8" s="18" t="s">
        <v>78</v>
      </c>
    </row>
    <row r="9" spans="1:15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5">
      <c r="A10" s="3" t="s">
        <v>1</v>
      </c>
      <c r="B10" s="25">
        <f>B11+B12+B15</f>
        <v>14442586.75</v>
      </c>
      <c r="C10" s="25">
        <f t="shared" ref="C10:M10" si="0">C11+C12+C15</f>
        <v>0</v>
      </c>
      <c r="D10" s="25">
        <f t="shared" si="0"/>
        <v>0</v>
      </c>
      <c r="E10" s="25">
        <f t="shared" si="0"/>
        <v>0</v>
      </c>
      <c r="F10" s="25">
        <f t="shared" si="0"/>
        <v>0</v>
      </c>
      <c r="G10" s="25">
        <f t="shared" si="0"/>
        <v>0</v>
      </c>
      <c r="H10" s="25">
        <f t="shared" si="0"/>
        <v>0</v>
      </c>
      <c r="I10" s="25">
        <f>I11+I12+I15</f>
        <v>0</v>
      </c>
      <c r="J10" s="25">
        <f t="shared" si="0"/>
        <v>0</v>
      </c>
      <c r="K10" s="25">
        <f t="shared" si="0"/>
        <v>0</v>
      </c>
      <c r="L10" s="25">
        <f t="shared" si="0"/>
        <v>0</v>
      </c>
      <c r="M10" s="25">
        <f t="shared" si="0"/>
        <v>0</v>
      </c>
      <c r="N10" s="25">
        <f>SUM(B10:M10)</f>
        <v>14442586.75</v>
      </c>
    </row>
    <row r="11" spans="1:15" ht="17.25" customHeight="1" x14ac:dyDescent="0.25">
      <c r="A11" s="5" t="s">
        <v>2</v>
      </c>
      <c r="B11" s="24">
        <v>12285814.609999999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f>SUM(B11:M11)</f>
        <v>12285814.609999999</v>
      </c>
    </row>
    <row r="12" spans="1:15" ht="17.25" customHeight="1" x14ac:dyDescent="0.25">
      <c r="A12" s="5" t="s">
        <v>3</v>
      </c>
      <c r="B12" s="24">
        <v>309500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f>SUM(B12:M12)</f>
        <v>309500</v>
      </c>
    </row>
    <row r="13" spans="1:15" ht="17.25" customHeight="1" x14ac:dyDescent="0.25">
      <c r="A13" s="5" t="s">
        <v>4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17"/>
    </row>
    <row r="14" spans="1:15" ht="17.25" customHeight="1" x14ac:dyDescent="0.25">
      <c r="A14" s="5" t="s">
        <v>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</row>
    <row r="15" spans="1:15" ht="17.25" customHeight="1" x14ac:dyDescent="0.25">
      <c r="A15" s="5" t="s">
        <v>6</v>
      </c>
      <c r="B15" s="24">
        <v>1847272.14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f>SUM(B15:M15)</f>
        <v>1847272.14</v>
      </c>
    </row>
    <row r="16" spans="1:15" ht="17.25" customHeight="1" x14ac:dyDescent="0.25">
      <c r="A16" s="3" t="s">
        <v>7</v>
      </c>
      <c r="B16" s="25">
        <f t="shared" ref="B16:I16" si="1">B17+B18+B19+B20+B21+B22+B23+B24+B25</f>
        <v>4013686.89</v>
      </c>
      <c r="C16" s="25">
        <f t="shared" si="1"/>
        <v>0</v>
      </c>
      <c r="D16" s="25">
        <f t="shared" si="1"/>
        <v>0</v>
      </c>
      <c r="E16" s="25">
        <f t="shared" si="1"/>
        <v>0</v>
      </c>
      <c r="F16" s="25">
        <f t="shared" si="1"/>
        <v>0</v>
      </c>
      <c r="G16" s="25">
        <f>G17+G18+G19+G20+G21+G22+G23+G24+G25</f>
        <v>0</v>
      </c>
      <c r="H16" s="25">
        <f t="shared" si="1"/>
        <v>0</v>
      </c>
      <c r="I16" s="25">
        <f t="shared" si="1"/>
        <v>0</v>
      </c>
      <c r="J16" s="25">
        <f>J17+J18+J19+J20+J21+J22+J23+J24+J25</f>
        <v>0</v>
      </c>
      <c r="K16" s="25">
        <f t="shared" ref="K16" si="2">K17+K18+K19+K20+K21+K22+K23+K24</f>
        <v>0</v>
      </c>
      <c r="L16" s="25">
        <f>L17+L18+L19+L20+L21+L22+L23+L24+L25</f>
        <v>0</v>
      </c>
      <c r="M16" s="25">
        <f>M17+M18+M19+M20+M21+M22+M23+M24+M25</f>
        <v>0</v>
      </c>
      <c r="N16" s="25">
        <f>N17+N18+N19+N20+N21+N22+N23+N24+N25</f>
        <v>4013686.89</v>
      </c>
    </row>
    <row r="17" spans="1:14" ht="17.25" customHeight="1" x14ac:dyDescent="0.25">
      <c r="A17" s="5" t="s">
        <v>8</v>
      </c>
      <c r="B17" s="24">
        <v>2698575.53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f>SUM(B17:M17)</f>
        <v>2698575.53</v>
      </c>
    </row>
    <row r="18" spans="1:14" ht="17.25" customHeight="1" x14ac:dyDescent="0.25">
      <c r="A18" s="5" t="s">
        <v>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f t="shared" ref="N18:N23" si="3">SUM(B18:M18)</f>
        <v>0</v>
      </c>
    </row>
    <row r="19" spans="1:14" ht="17.25" customHeight="1" x14ac:dyDescent="0.25">
      <c r="A19" s="5" t="s">
        <v>10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f t="shared" si="3"/>
        <v>0</v>
      </c>
    </row>
    <row r="20" spans="1:14" ht="17.25" customHeight="1" x14ac:dyDescent="0.25">
      <c r="A20" s="5" t="s">
        <v>11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f t="shared" si="3"/>
        <v>0</v>
      </c>
    </row>
    <row r="21" spans="1:14" ht="17.25" customHeight="1" x14ac:dyDescent="0.25">
      <c r="A21" s="5" t="s">
        <v>12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f t="shared" si="3"/>
        <v>0</v>
      </c>
    </row>
    <row r="22" spans="1:14" ht="17.25" customHeight="1" x14ac:dyDescent="0.25">
      <c r="A22" s="5" t="s">
        <v>13</v>
      </c>
      <c r="B22" s="24">
        <v>1194917.68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f t="shared" si="3"/>
        <v>1194917.68</v>
      </c>
    </row>
    <row r="23" spans="1:14" ht="27" customHeight="1" x14ac:dyDescent="0.25">
      <c r="A23" s="29" t="s">
        <v>14</v>
      </c>
      <c r="B23" s="24">
        <v>42244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f t="shared" si="3"/>
        <v>42244</v>
      </c>
    </row>
    <row r="24" spans="1:14" ht="17.25" customHeight="1" x14ac:dyDescent="0.25">
      <c r="A24" s="5" t="s">
        <v>15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f>SUM(B24:M24)</f>
        <v>0</v>
      </c>
    </row>
    <row r="25" spans="1:14" ht="17.25" customHeight="1" x14ac:dyDescent="0.25">
      <c r="A25" s="5" t="s">
        <v>16</v>
      </c>
      <c r="B25" s="24">
        <v>77949.679999999993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f>SUM(B25:M25)</f>
        <v>77949.679999999993</v>
      </c>
    </row>
    <row r="26" spans="1:14" ht="17.25" customHeight="1" x14ac:dyDescent="0.25">
      <c r="A26" s="3" t="s">
        <v>17</v>
      </c>
      <c r="B26" s="25">
        <f>B27+B28+B29+B30+B31+B32+B33</f>
        <v>725140</v>
      </c>
      <c r="C26" s="25">
        <f>C27+C28+C29+C30+C31+C32+C33+C35</f>
        <v>0</v>
      </c>
      <c r="D26" s="25">
        <f>D27+D28+D29+D30+D31+D32</f>
        <v>0</v>
      </c>
      <c r="E26" s="25">
        <f>E27+E28+E29+E30+E31+E32+E35+E33</f>
        <v>0</v>
      </c>
      <c r="F26" s="25">
        <f t="shared" ref="F26:N26" si="4">F27+F28+F29+F30+F31+F32+F33+F35</f>
        <v>0</v>
      </c>
      <c r="G26" s="25">
        <f t="shared" si="4"/>
        <v>0</v>
      </c>
      <c r="H26" s="25">
        <f t="shared" si="4"/>
        <v>0</v>
      </c>
      <c r="I26" s="25">
        <f t="shared" si="4"/>
        <v>0</v>
      </c>
      <c r="J26" s="25">
        <f t="shared" si="4"/>
        <v>0</v>
      </c>
      <c r="K26" s="25">
        <f t="shared" si="4"/>
        <v>0</v>
      </c>
      <c r="L26" s="25">
        <f t="shared" si="4"/>
        <v>0</v>
      </c>
      <c r="M26" s="25">
        <f t="shared" si="4"/>
        <v>0</v>
      </c>
      <c r="N26" s="25">
        <f t="shared" si="4"/>
        <v>725140</v>
      </c>
    </row>
    <row r="27" spans="1:14" ht="17.25" customHeight="1" x14ac:dyDescent="0.25">
      <c r="A27" s="5" t="s">
        <v>18</v>
      </c>
      <c r="B27" s="24">
        <v>2640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f t="shared" ref="N27:N37" si="5">SUM(B27:M27)</f>
        <v>2640</v>
      </c>
    </row>
    <row r="28" spans="1:14" ht="17.25" customHeight="1" x14ac:dyDescent="0.25">
      <c r="A28" s="5" t="s">
        <v>19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f t="shared" si="5"/>
        <v>0</v>
      </c>
    </row>
    <row r="29" spans="1:14" ht="17.25" customHeight="1" x14ac:dyDescent="0.25">
      <c r="A29" s="5" t="s">
        <v>20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f t="shared" si="5"/>
        <v>0</v>
      </c>
    </row>
    <row r="30" spans="1:14" ht="17.25" customHeight="1" x14ac:dyDescent="0.25">
      <c r="A30" s="5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f t="shared" si="5"/>
        <v>0</v>
      </c>
    </row>
    <row r="31" spans="1:14" ht="17.25" customHeight="1" x14ac:dyDescent="0.25">
      <c r="A31" s="5" t="s">
        <v>22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f t="shared" si="5"/>
        <v>0</v>
      </c>
    </row>
    <row r="32" spans="1:14" ht="17.25" customHeight="1" x14ac:dyDescent="0.25">
      <c r="A32" s="5" t="s">
        <v>23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f t="shared" si="5"/>
        <v>0</v>
      </c>
    </row>
    <row r="33" spans="1:14" ht="17.25" customHeight="1" x14ac:dyDescent="0.25">
      <c r="A33" s="5" t="s">
        <v>24</v>
      </c>
      <c r="B33" s="24">
        <v>722500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f t="shared" si="5"/>
        <v>722500</v>
      </c>
    </row>
    <row r="34" spans="1:14" ht="17.25" customHeight="1" x14ac:dyDescent="0.25">
      <c r="A34" s="5" t="s">
        <v>25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</row>
    <row r="35" spans="1:14" ht="17.25" customHeight="1" x14ac:dyDescent="0.25">
      <c r="A35" s="5" t="s">
        <v>26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f t="shared" si="5"/>
        <v>0</v>
      </c>
    </row>
    <row r="36" spans="1:14" ht="17.25" customHeight="1" x14ac:dyDescent="0.25">
      <c r="A36" s="3" t="s">
        <v>27</v>
      </c>
      <c r="B36" s="25">
        <f t="shared" ref="B36:N36" si="6">B37+B38+B39+B40+B41+B42</f>
        <v>0</v>
      </c>
      <c r="C36" s="25">
        <f t="shared" si="6"/>
        <v>0</v>
      </c>
      <c r="D36" s="25">
        <f t="shared" si="6"/>
        <v>0</v>
      </c>
      <c r="E36" s="25">
        <f t="shared" si="6"/>
        <v>0</v>
      </c>
      <c r="F36" s="25">
        <f t="shared" si="6"/>
        <v>0</v>
      </c>
      <c r="G36" s="25">
        <f t="shared" si="6"/>
        <v>0</v>
      </c>
      <c r="H36" s="25">
        <f t="shared" si="6"/>
        <v>0</v>
      </c>
      <c r="I36" s="25">
        <f t="shared" si="6"/>
        <v>0</v>
      </c>
      <c r="J36" s="25">
        <f t="shared" si="6"/>
        <v>0</v>
      </c>
      <c r="K36" s="25">
        <f t="shared" si="6"/>
        <v>0</v>
      </c>
      <c r="L36" s="25">
        <f t="shared" si="6"/>
        <v>0</v>
      </c>
      <c r="M36" s="25">
        <f t="shared" si="6"/>
        <v>0</v>
      </c>
      <c r="N36" s="25">
        <f t="shared" si="6"/>
        <v>0</v>
      </c>
    </row>
    <row r="37" spans="1:14" ht="17.25" customHeight="1" x14ac:dyDescent="0.25">
      <c r="A37" s="5" t="s">
        <v>28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f t="shared" si="5"/>
        <v>0</v>
      </c>
    </row>
    <row r="38" spans="1:14" ht="17.25" customHeight="1" x14ac:dyDescent="0.25">
      <c r="A38" s="5" t="s">
        <v>29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</row>
    <row r="39" spans="1:14" ht="17.25" customHeight="1" x14ac:dyDescent="0.25">
      <c r="A39" s="5" t="s">
        <v>30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</row>
    <row r="40" spans="1:14" ht="17.25" customHeight="1" x14ac:dyDescent="0.25">
      <c r="A40" s="5" t="s">
        <v>31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</row>
    <row r="41" spans="1:14" ht="17.25" customHeight="1" x14ac:dyDescent="0.25">
      <c r="A41" s="5" t="s">
        <v>32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</row>
    <row r="42" spans="1:14" ht="17.25" customHeight="1" x14ac:dyDescent="0.25">
      <c r="A42" s="5" t="s">
        <v>33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</row>
    <row r="43" spans="1:14" ht="17.25" customHeight="1" x14ac:dyDescent="0.25">
      <c r="A43" s="5" t="s">
        <v>34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</row>
    <row r="44" spans="1:14" ht="17.25" customHeight="1" x14ac:dyDescent="0.25">
      <c r="A44" s="5" t="s">
        <v>35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</row>
    <row r="45" spans="1:14" ht="17.25" customHeight="1" x14ac:dyDescent="0.25">
      <c r="A45" s="3" t="s">
        <v>36</v>
      </c>
      <c r="B45" s="25">
        <f t="shared" ref="B45:N45" si="7">B46</f>
        <v>0</v>
      </c>
      <c r="C45" s="25">
        <f t="shared" si="7"/>
        <v>0</v>
      </c>
      <c r="D45" s="25">
        <f t="shared" si="7"/>
        <v>0</v>
      </c>
      <c r="E45" s="25">
        <f t="shared" si="7"/>
        <v>0</v>
      </c>
      <c r="F45" s="25">
        <f t="shared" si="7"/>
        <v>0</v>
      </c>
      <c r="G45" s="25">
        <f t="shared" si="7"/>
        <v>0</v>
      </c>
      <c r="H45" s="25">
        <f t="shared" si="7"/>
        <v>0</v>
      </c>
      <c r="I45" s="25">
        <f t="shared" si="7"/>
        <v>0</v>
      </c>
      <c r="J45" s="25">
        <f t="shared" si="7"/>
        <v>0</v>
      </c>
      <c r="K45" s="25">
        <f t="shared" si="7"/>
        <v>0</v>
      </c>
      <c r="L45" s="25">
        <f t="shared" si="7"/>
        <v>0</v>
      </c>
      <c r="M45" s="25">
        <f t="shared" si="7"/>
        <v>0</v>
      </c>
      <c r="N45" s="25">
        <f t="shared" si="7"/>
        <v>0</v>
      </c>
    </row>
    <row r="46" spans="1:14" ht="17.25" customHeight="1" x14ac:dyDescent="0.25">
      <c r="A46" s="5" t="s">
        <v>37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</row>
    <row r="47" spans="1:14" ht="17.25" customHeight="1" x14ac:dyDescent="0.25">
      <c r="A47" s="5" t="s">
        <v>38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</row>
    <row r="48" spans="1:14" ht="17.25" customHeight="1" x14ac:dyDescent="0.25">
      <c r="A48" s="5" t="s">
        <v>39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</row>
    <row r="49" spans="1:14" ht="17.25" customHeight="1" x14ac:dyDescent="0.25">
      <c r="A49" s="5" t="s">
        <v>40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</row>
    <row r="50" spans="1:14" ht="17.25" customHeight="1" x14ac:dyDescent="0.25">
      <c r="A50" s="5" t="s">
        <v>41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</row>
    <row r="51" spans="1:14" ht="17.25" customHeight="1" x14ac:dyDescent="0.25">
      <c r="A51" s="5" t="s">
        <v>42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</row>
    <row r="52" spans="1:14" ht="17.25" customHeight="1" x14ac:dyDescent="0.25">
      <c r="A52" s="3" t="s">
        <v>43</v>
      </c>
      <c r="B52" s="25">
        <f>B53</f>
        <v>0</v>
      </c>
      <c r="C52" s="25">
        <f>C53</f>
        <v>0</v>
      </c>
      <c r="D52" s="25">
        <f>D53</f>
        <v>0</v>
      </c>
      <c r="E52" s="25">
        <f>E53+E57</f>
        <v>0</v>
      </c>
      <c r="F52" s="25">
        <f>F54+F53</f>
        <v>0</v>
      </c>
      <c r="G52" s="25">
        <f>G54+G53+G56+G57</f>
        <v>0</v>
      </c>
      <c r="H52" s="25">
        <f>H53+H57</f>
        <v>0</v>
      </c>
      <c r="I52" s="25">
        <f>I53</f>
        <v>0</v>
      </c>
      <c r="J52" s="25">
        <f>J53+J54</f>
        <v>0</v>
      </c>
      <c r="K52" s="25">
        <f>K53</f>
        <v>0</v>
      </c>
      <c r="L52" s="25">
        <f>L55+L60</f>
        <v>0</v>
      </c>
      <c r="M52" s="25">
        <f>M53+M54+M57</f>
        <v>0</v>
      </c>
      <c r="N52" s="25">
        <f t="shared" ref="N52:N57" si="8">SUM(B52:M52)</f>
        <v>0</v>
      </c>
    </row>
    <row r="53" spans="1:14" ht="17.25" customHeight="1" x14ac:dyDescent="0.25">
      <c r="A53" s="5" t="s">
        <v>44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f t="shared" si="8"/>
        <v>0</v>
      </c>
    </row>
    <row r="54" spans="1:14" ht="17.25" customHeight="1" x14ac:dyDescent="0.25">
      <c r="A54" s="5" t="s">
        <v>45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f t="shared" si="8"/>
        <v>0</v>
      </c>
    </row>
    <row r="55" spans="1:14" ht="17.25" customHeight="1" x14ac:dyDescent="0.25">
      <c r="A55" s="5" t="s">
        <v>46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f t="shared" si="8"/>
        <v>0</v>
      </c>
    </row>
    <row r="56" spans="1:14" ht="17.25" customHeight="1" x14ac:dyDescent="0.25">
      <c r="A56" s="5" t="s">
        <v>47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f t="shared" si="8"/>
        <v>0</v>
      </c>
    </row>
    <row r="57" spans="1:14" ht="17.25" customHeight="1" x14ac:dyDescent="0.25">
      <c r="A57" s="5" t="s">
        <v>48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f t="shared" si="8"/>
        <v>0</v>
      </c>
    </row>
    <row r="58" spans="1:14" ht="17.25" customHeight="1" x14ac:dyDescent="0.25">
      <c r="A58" s="5" t="s">
        <v>49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f t="shared" ref="N58:N61" si="9">SUM(B58:M58)</f>
        <v>0</v>
      </c>
    </row>
    <row r="59" spans="1:14" ht="17.25" customHeight="1" x14ac:dyDescent="0.25">
      <c r="A59" s="5" t="s">
        <v>50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f t="shared" si="9"/>
        <v>0</v>
      </c>
    </row>
    <row r="60" spans="1:14" ht="17.25" customHeight="1" x14ac:dyDescent="0.25">
      <c r="A60" s="5" t="s">
        <v>51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f t="shared" si="9"/>
        <v>0</v>
      </c>
    </row>
    <row r="61" spans="1:14" ht="17.25" customHeight="1" x14ac:dyDescent="0.25">
      <c r="A61" s="5" t="s">
        <v>52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f t="shared" si="9"/>
        <v>0</v>
      </c>
    </row>
    <row r="62" spans="1:14" ht="17.25" customHeight="1" x14ac:dyDescent="0.25">
      <c r="A62" s="3" t="s">
        <v>53</v>
      </c>
      <c r="B62" s="25">
        <f t="shared" ref="B62:N62" si="10">B63</f>
        <v>0</v>
      </c>
      <c r="C62" s="25">
        <f t="shared" si="10"/>
        <v>0</v>
      </c>
      <c r="D62" s="25">
        <f t="shared" si="10"/>
        <v>0</v>
      </c>
      <c r="E62" s="25">
        <f t="shared" si="10"/>
        <v>0</v>
      </c>
      <c r="F62" s="25">
        <f t="shared" si="10"/>
        <v>0</v>
      </c>
      <c r="G62" s="25">
        <f t="shared" si="10"/>
        <v>0</v>
      </c>
      <c r="H62" s="25">
        <f t="shared" si="10"/>
        <v>0</v>
      </c>
      <c r="I62" s="25">
        <f t="shared" si="10"/>
        <v>0</v>
      </c>
      <c r="J62" s="25">
        <f t="shared" si="10"/>
        <v>0</v>
      </c>
      <c r="K62" s="25">
        <f t="shared" si="10"/>
        <v>0</v>
      </c>
      <c r="L62" s="25">
        <f t="shared" si="10"/>
        <v>0</v>
      </c>
      <c r="M62" s="25">
        <f t="shared" si="10"/>
        <v>0</v>
      </c>
      <c r="N62" s="25">
        <f t="shared" si="10"/>
        <v>0</v>
      </c>
    </row>
    <row r="63" spans="1:14" ht="17.25" customHeight="1" x14ac:dyDescent="0.25">
      <c r="A63" s="5" t="s">
        <v>54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</row>
    <row r="64" spans="1:14" ht="17.25" customHeight="1" x14ac:dyDescent="0.25">
      <c r="A64" s="5" t="s">
        <v>55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ht="17.25" customHeight="1" x14ac:dyDescent="0.25">
      <c r="A65" s="5" t="s">
        <v>56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</row>
    <row r="66" spans="1:14" ht="17.25" customHeight="1" x14ac:dyDescent="0.25">
      <c r="A66" s="5" t="s">
        <v>57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ht="17.25" customHeight="1" x14ac:dyDescent="0.25">
      <c r="A67" s="3" t="s">
        <v>58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</row>
    <row r="68" spans="1:14" ht="17.25" customHeight="1" x14ac:dyDescent="0.25">
      <c r="A68" s="5" t="s">
        <v>59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</row>
    <row r="69" spans="1:14" ht="17.25" customHeight="1" x14ac:dyDescent="0.25">
      <c r="A69" s="5" t="s">
        <v>60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</row>
    <row r="70" spans="1:14" ht="17.25" customHeight="1" x14ac:dyDescent="0.25">
      <c r="A70" s="3" t="s">
        <v>61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</row>
    <row r="71" spans="1:14" ht="17.25" customHeight="1" x14ac:dyDescent="0.25">
      <c r="A71" s="5" t="s">
        <v>62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ht="17.25" customHeight="1" x14ac:dyDescent="0.25">
      <c r="A72" s="5" t="s">
        <v>63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ht="17.25" customHeight="1" x14ac:dyDescent="0.25">
      <c r="A73" s="5" t="s">
        <v>64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ht="17.25" customHeight="1" x14ac:dyDescent="0.25">
      <c r="A74" s="1" t="s">
        <v>67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</row>
    <row r="75" spans="1:14" ht="17.25" customHeight="1" x14ac:dyDescent="0.25">
      <c r="A75" s="3" t="s">
        <v>68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</row>
    <row r="76" spans="1:14" ht="17.25" customHeight="1" x14ac:dyDescent="0.25">
      <c r="A76" s="5" t="s">
        <v>69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</row>
    <row r="77" spans="1:14" ht="17.25" customHeight="1" x14ac:dyDescent="0.25">
      <c r="A77" s="5" t="s">
        <v>70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</row>
    <row r="78" spans="1:14" ht="17.25" customHeight="1" x14ac:dyDescent="0.25">
      <c r="A78" s="3" t="s">
        <v>71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</row>
    <row r="79" spans="1:14" ht="17.25" customHeight="1" x14ac:dyDescent="0.25">
      <c r="A79" s="5" t="s">
        <v>72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</row>
    <row r="80" spans="1:14" ht="17.25" customHeight="1" x14ac:dyDescent="0.25">
      <c r="A80" s="5" t="s">
        <v>73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</row>
    <row r="81" spans="1:14" ht="17.25" customHeight="1" x14ac:dyDescent="0.25">
      <c r="A81" s="3" t="s">
        <v>74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</row>
    <row r="82" spans="1:14" ht="17.25" customHeight="1" x14ac:dyDescent="0.25">
      <c r="A82" s="5" t="s">
        <v>75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</row>
    <row r="83" spans="1:14" x14ac:dyDescent="0.25">
      <c r="A83" s="9" t="s">
        <v>65</v>
      </c>
      <c r="B83" s="26">
        <f>B10+B16+B24+B52+B26</f>
        <v>19181413.640000001</v>
      </c>
      <c r="C83" s="26">
        <f>C52+C16+C10+C26</f>
        <v>0</v>
      </c>
      <c r="D83" s="26">
        <f>D52+D16+D10+D26+D36</f>
        <v>0</v>
      </c>
      <c r="E83" s="26">
        <f>E52+E16+E10+E26</f>
        <v>0</v>
      </c>
      <c r="F83" s="26">
        <f>F52+F16+F10+F26</f>
        <v>0</v>
      </c>
      <c r="G83" s="26">
        <f>G52+G16+G10+G26</f>
        <v>0</v>
      </c>
      <c r="H83" s="26">
        <f>H52+H16+H10+H26</f>
        <v>0</v>
      </c>
      <c r="I83" s="26">
        <f>I52+I26+I16+I10</f>
        <v>0</v>
      </c>
      <c r="J83" s="26">
        <f>J52+J26+J16+J10</f>
        <v>0</v>
      </c>
      <c r="K83" s="26">
        <f>K52+K16+K10+K26</f>
        <v>0</v>
      </c>
      <c r="L83" s="26">
        <f>L52+L16+L10+L26</f>
        <v>0</v>
      </c>
      <c r="M83" s="26">
        <f>M10+M16+M52+M26</f>
        <v>0</v>
      </c>
      <c r="N83" s="26">
        <f>N52+N26+N16+N10+N36</f>
        <v>19181413.640000001</v>
      </c>
    </row>
    <row r="84" spans="1:14" x14ac:dyDescent="0.25">
      <c r="A84" s="54" t="s">
        <v>112</v>
      </c>
    </row>
    <row r="85" spans="1:14" x14ac:dyDescent="0.25">
      <c r="A85" s="37"/>
    </row>
    <row r="86" spans="1:14" ht="18.75" x14ac:dyDescent="0.3">
      <c r="A86" s="31" t="s">
        <v>101</v>
      </c>
      <c r="B86" s="30"/>
      <c r="C86" s="30"/>
      <c r="D86" s="30"/>
      <c r="E86" s="31" t="s">
        <v>102</v>
      </c>
      <c r="G86" s="32"/>
      <c r="I86" s="33"/>
      <c r="J86" s="30"/>
    </row>
    <row r="87" spans="1:14" ht="47.25" customHeight="1" x14ac:dyDescent="0.3">
      <c r="A87" s="34" t="s">
        <v>103</v>
      </c>
      <c r="B87" s="32"/>
      <c r="C87" s="30"/>
      <c r="D87" s="30"/>
      <c r="E87" s="34" t="s">
        <v>103</v>
      </c>
      <c r="G87" s="34"/>
      <c r="H87" s="30"/>
      <c r="I87" s="30"/>
      <c r="J87" s="30"/>
    </row>
    <row r="88" spans="1:14" ht="18.75" x14ac:dyDescent="0.3">
      <c r="A88" s="32" t="s">
        <v>104</v>
      </c>
      <c r="B88" s="32"/>
      <c r="C88" s="30"/>
      <c r="D88" s="30"/>
      <c r="E88" s="32" t="s">
        <v>109</v>
      </c>
      <c r="F88" s="36"/>
      <c r="G88" s="36"/>
      <c r="H88" s="36"/>
      <c r="I88" s="36"/>
      <c r="J88" s="30"/>
    </row>
    <row r="89" spans="1:14" ht="18.75" x14ac:dyDescent="0.3">
      <c r="A89" s="32" t="s">
        <v>106</v>
      </c>
      <c r="B89" s="32"/>
      <c r="C89" s="30"/>
      <c r="D89" s="30"/>
      <c r="E89" s="32" t="s">
        <v>110</v>
      </c>
      <c r="G89" s="32"/>
      <c r="H89" s="30"/>
      <c r="I89" s="30"/>
      <c r="J89" s="30"/>
    </row>
    <row r="90" spans="1:14" ht="18.75" x14ac:dyDescent="0.3">
      <c r="C90" s="30"/>
      <c r="D90" s="30"/>
      <c r="E90" s="30"/>
      <c r="G90" s="30"/>
      <c r="H90" s="30"/>
      <c r="I90" s="30"/>
      <c r="J90" s="30"/>
    </row>
    <row r="91" spans="1:14" ht="18.75" x14ac:dyDescent="0.25">
      <c r="A91" s="32"/>
    </row>
  </sheetData>
  <mergeCells count="5">
    <mergeCell ref="A3:N3"/>
    <mergeCell ref="A4:N4"/>
    <mergeCell ref="A5:N5"/>
    <mergeCell ref="A6:N6"/>
    <mergeCell ref="A2:N2"/>
  </mergeCells>
  <pageMargins left="0.11811023622047245" right="0.11811023622047245" top="0.15748031496062992" bottom="0.19685039370078741" header="0.31496062992125984" footer="0.31496062992125984"/>
  <pageSetup paperSize="5" scale="6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'!Títulos_a_imprimir</vt:lpstr>
      <vt:lpstr>'P3 Ejecucion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Thelbia Fernandez</cp:lastModifiedBy>
  <cp:lastPrinted>2025-02-05T12:33:34Z</cp:lastPrinted>
  <dcterms:created xsi:type="dcterms:W3CDTF">2021-07-29T18:58:50Z</dcterms:created>
  <dcterms:modified xsi:type="dcterms:W3CDTF">2025-02-05T12:45:39Z</dcterms:modified>
</cp:coreProperties>
</file>