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DEL ESCRITORIO 2024\INFORMES\PUBLICACION\"/>
    </mc:Choice>
  </mc:AlternateContent>
  <xr:revisionPtr revIDLastSave="0" documentId="13_ncr:1_{91F173EE-692A-40FA-A1E5-0AD56F36B5A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F13" i="2"/>
  <c r="F17" i="2"/>
  <c r="E54" i="1"/>
  <c r="L16" i="3" l="1"/>
  <c r="L52" i="3"/>
  <c r="N55" i="3"/>
  <c r="N61" i="3"/>
  <c r="N60" i="3"/>
  <c r="N59" i="3"/>
  <c r="N58" i="3"/>
  <c r="P54" i="2"/>
  <c r="P18" i="2"/>
  <c r="J52" i="3"/>
  <c r="J26" i="3"/>
  <c r="J16" i="3"/>
  <c r="N54" i="2"/>
  <c r="N18" i="2"/>
  <c r="E54" i="2"/>
  <c r="G16" i="3"/>
  <c r="G52" i="3"/>
  <c r="K18" i="2"/>
  <c r="G26" i="3" l="1"/>
  <c r="F26" i="3"/>
  <c r="F52" i="3"/>
  <c r="F16" i="3"/>
  <c r="J54" i="2"/>
  <c r="J18" i="2"/>
  <c r="R39" i="2"/>
  <c r="E16" i="3"/>
  <c r="E26" i="3"/>
  <c r="I18" i="2" l="1"/>
  <c r="G18" i="2"/>
  <c r="E18" i="1" l="1"/>
  <c r="H18" i="2"/>
  <c r="N37" i="3" l="1"/>
  <c r="D16" i="3"/>
  <c r="C26" i="3"/>
  <c r="B16" i="3" l="1"/>
  <c r="D12" i="2"/>
  <c r="F18" i="2"/>
  <c r="C16" i="3"/>
  <c r="D28" i="1"/>
  <c r="D12" i="1"/>
  <c r="M16" i="3"/>
  <c r="M26" i="3"/>
  <c r="M52" i="3"/>
  <c r="Q18" i="2"/>
  <c r="K26" i="3"/>
  <c r="R36" i="2"/>
  <c r="R59" i="2"/>
  <c r="R58" i="2"/>
  <c r="R57" i="2"/>
  <c r="H16" i="3" l="1"/>
  <c r="H52" i="3"/>
  <c r="H26" i="3"/>
  <c r="L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D18" i="2"/>
  <c r="D18" i="1" l="1"/>
  <c r="M10" i="3"/>
  <c r="Q54" i="2"/>
  <c r="E38" i="2"/>
  <c r="E18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D26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D83" i="3" s="1"/>
  <c r="C10" i="3"/>
  <c r="B10" i="3"/>
  <c r="N11" i="3"/>
  <c r="R56" i="2"/>
  <c r="R55" i="2"/>
  <c r="O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O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E12" i="2"/>
  <c r="K83" i="3" l="1"/>
  <c r="R12" i="2"/>
  <c r="E83" i="3"/>
  <c r="C83" i="3"/>
  <c r="B83" i="3"/>
  <c r="M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D54" i="1"/>
  <c r="E38" i="1"/>
  <c r="D38" i="1"/>
  <c r="E28" i="1"/>
  <c r="E12" i="1"/>
  <c r="E85" i="1" l="1"/>
  <c r="N83" i="3"/>
  <c r="D85" i="1"/>
  <c r="R85" i="2"/>
</calcChain>
</file>

<file path=xl/sharedStrings.xml><?xml version="1.0" encoding="utf-8"?>
<sst xmlns="http://schemas.openxmlformats.org/spreadsheetml/2006/main" count="293" uniqueCount="113">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</sst>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1"/>
      <color theme="0"/>
      <name val="Calibri"/>
      <family val="2"/>
      <scheme val="minor"/>
    </font>
    <font>
      <b/>
      <i/>
      <sz val="11"/>
      <color theme="0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6" fillId="0" borderId="0" xfId="0" applyFont="1"/>
    <xf numFmtId="0" fontId="1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600076</xdr:colOff>
      <xdr:row>1</xdr:row>
      <xdr:rowOff>104775</xdr:rowOff>
    </xdr:from>
    <xdr:to>
      <xdr:col>17</xdr:col>
      <xdr:colOff>459262</xdr:colOff>
      <xdr:row>5</xdr:row>
      <xdr:rowOff>126000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6" y="2952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H19" sqref="H1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8" t="s">
        <v>111</v>
      </c>
      <c r="D3" s="38"/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98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>
        <v>2025</v>
      </c>
      <c r="D5" s="45"/>
      <c r="E5" s="4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8"/>
    </row>
    <row r="10" spans="2:16" ht="23.25" customHeight="1" x14ac:dyDescent="0.25">
      <c r="C10" s="41"/>
      <c r="D10" s="43"/>
      <c r="E10" s="4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78899590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1720000</v>
      </c>
      <c r="F22" s="8"/>
    </row>
    <row r="23" spans="3:6" x14ac:dyDescent="0.25">
      <c r="C23" s="5" t="s">
        <v>12</v>
      </c>
      <c r="D23" s="6">
        <v>23404000</v>
      </c>
      <c r="E23" s="6">
        <v>23636225</v>
      </c>
    </row>
    <row r="24" spans="3:6" x14ac:dyDescent="0.25">
      <c r="C24" s="5" t="s">
        <v>13</v>
      </c>
      <c r="D24" s="6">
        <v>14670500</v>
      </c>
      <c r="E24" s="6">
        <v>14670500</v>
      </c>
    </row>
    <row r="25" spans="3:6" x14ac:dyDescent="0.25">
      <c r="C25" s="5" t="s">
        <v>14</v>
      </c>
      <c r="D25" s="6">
        <v>2820000</v>
      </c>
      <c r="E25" s="6">
        <v>2820000</v>
      </c>
    </row>
    <row r="26" spans="3:6" x14ac:dyDescent="0.25">
      <c r="C26" s="5" t="s">
        <v>15</v>
      </c>
      <c r="D26" s="6">
        <v>1635000</v>
      </c>
      <c r="E26" s="6">
        <v>1405775</v>
      </c>
    </row>
    <row r="27" spans="3:6" x14ac:dyDescent="0.25">
      <c r="C27" s="5" t="s">
        <v>16</v>
      </c>
      <c r="D27" s="6">
        <v>3280000</v>
      </c>
      <c r="E27" s="6">
        <v>3280000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14147689</v>
      </c>
    </row>
    <row r="29" spans="3:6" x14ac:dyDescent="0.25">
      <c r="C29" s="5" t="s">
        <v>18</v>
      </c>
      <c r="D29" s="6">
        <v>665000</v>
      </c>
      <c r="E29" s="6">
        <v>662000</v>
      </c>
    </row>
    <row r="30" spans="3:6" x14ac:dyDescent="0.25">
      <c r="C30" s="5" t="s">
        <v>19</v>
      </c>
      <c r="D30" s="6">
        <v>125000</v>
      </c>
      <c r="E30" s="6">
        <v>125000</v>
      </c>
    </row>
    <row r="31" spans="3:6" x14ac:dyDescent="0.25">
      <c r="C31" s="5" t="s">
        <v>20</v>
      </c>
      <c r="D31" s="6">
        <v>475000</v>
      </c>
      <c r="E31" s="6">
        <v>475000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300000</v>
      </c>
    </row>
    <row r="34" spans="3:5" x14ac:dyDescent="0.25">
      <c r="C34" s="5" t="s">
        <v>23</v>
      </c>
      <c r="D34" s="6">
        <v>305002</v>
      </c>
      <c r="E34" s="6">
        <v>305002</v>
      </c>
    </row>
    <row r="35" spans="3:5" x14ac:dyDescent="0.25">
      <c r="C35" s="5" t="s">
        <v>24</v>
      </c>
      <c r="D35" s="6">
        <v>11100000</v>
      </c>
      <c r="E35" s="6">
        <v>11100000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1180687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1000000</v>
      </c>
    </row>
    <row r="55" spans="3:5" x14ac:dyDescent="0.25">
      <c r="C55" s="5" t="s">
        <v>44</v>
      </c>
      <c r="D55" s="6">
        <v>650000</v>
      </c>
      <c r="E55" s="6">
        <v>650000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350000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311699277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45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D72" workbookViewId="0">
      <selection sqref="A1:S97"/>
    </sheetView>
  </sheetViews>
  <sheetFormatPr baseColWidth="10"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customWidth="1"/>
    <col min="17" max="17" width="13.42578125" customWidth="1"/>
    <col min="18" max="18" width="15.5703125" customWidth="1"/>
  </cols>
  <sheetData>
    <row r="3" spans="3:19" ht="28.5" customHeight="1" x14ac:dyDescent="0.25">
      <c r="C3" s="50" t="s">
        <v>111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21" customHeight="1" x14ac:dyDescent="0.25">
      <c r="C4" s="52" t="s">
        <v>99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9" ht="15.75" x14ac:dyDescent="0.25">
      <c r="C5" s="44">
        <v>2025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2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2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1" t="s">
        <v>66</v>
      </c>
      <c r="D9" s="42" t="s">
        <v>94</v>
      </c>
      <c r="E9" s="42" t="s">
        <v>93</v>
      </c>
      <c r="F9" s="47" t="s">
        <v>91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217601998</v>
      </c>
      <c r="E12" s="25">
        <f>E13+E14+E17</f>
        <v>217601998</v>
      </c>
      <c r="F12" s="25">
        <f t="shared" ref="F12:Q12" si="0">F13+F14+F17</f>
        <v>14442586.75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 t="shared" si="0"/>
        <v>0</v>
      </c>
      <c r="R12" s="25">
        <f>SUM(F12:Q12)</f>
        <v>14442586.75</v>
      </c>
    </row>
    <row r="13" spans="3:19" x14ac:dyDescent="0.25">
      <c r="C13" s="5" t="s">
        <v>2</v>
      </c>
      <c r="D13" s="24">
        <v>166834000</v>
      </c>
      <c r="E13" s="24">
        <v>166834000</v>
      </c>
      <c r="F13" s="24">
        <f>12263814.61+22000</f>
        <v>12285814.609999999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f>SUM(F13:Q13)</f>
        <v>12285814.609999999</v>
      </c>
    </row>
    <row r="14" spans="3:19" x14ac:dyDescent="0.25">
      <c r="C14" s="5" t="s">
        <v>3</v>
      </c>
      <c r="D14" s="24">
        <v>28302000</v>
      </c>
      <c r="E14" s="24">
        <v>28302000</v>
      </c>
      <c r="F14" s="24">
        <v>309500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f>SUM(F14:Q14)</f>
        <v>309500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22465998</v>
      </c>
      <c r="E17" s="24">
        <v>22465998</v>
      </c>
      <c r="F17" s="24">
        <f>864160.42+872292.83+110818.89</f>
        <v>1847272.14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f t="shared" ref="R17:R27" si="1">SUM(F17:Q17)</f>
        <v>1847272.14</v>
      </c>
    </row>
    <row r="18" spans="3:18" x14ac:dyDescent="0.25">
      <c r="C18" s="3" t="s">
        <v>7</v>
      </c>
      <c r="D18" s="25">
        <f t="shared" ref="D18:I18" si="2">D19+D20+D21+D22+D23+D24+D25+D26+D27</f>
        <v>78896590</v>
      </c>
      <c r="E18" s="25">
        <f t="shared" si="2"/>
        <v>78896590</v>
      </c>
      <c r="F18" s="25">
        <f t="shared" si="2"/>
        <v>4013686.89</v>
      </c>
      <c r="G18" s="25">
        <f t="shared" si="2"/>
        <v>0</v>
      </c>
      <c r="H18" s="25">
        <f t="shared" si="2"/>
        <v>0</v>
      </c>
      <c r="I18" s="25">
        <f t="shared" si="2"/>
        <v>0</v>
      </c>
      <c r="J18" s="25">
        <f>J19+J20+J21+J22+J23+J24+J25+J26+J27</f>
        <v>0</v>
      </c>
      <c r="K18" s="25">
        <f>K19+K20+K21+K22+K23+K24+K25+K26+K27</f>
        <v>0</v>
      </c>
      <c r="L18" s="25">
        <f>L19+L20+L21+L22+L23+L24+L25+L26+L27</f>
        <v>0</v>
      </c>
      <c r="M18" s="25">
        <f>M19+M20+M21+M22+M23+M24+M25+M26+M27</f>
        <v>0</v>
      </c>
      <c r="N18" s="25">
        <f>N19+N20+N21+N22+N23+N24+N25+N26+N27</f>
        <v>0</v>
      </c>
      <c r="O18" s="25">
        <f t="shared" ref="O18" si="3">O19+O20+O21+O22+O23+O24+O25+O26</f>
        <v>0</v>
      </c>
      <c r="P18" s="25">
        <f>P19+P20+P21+P22+P23+P24+P25+P26+P27</f>
        <v>0</v>
      </c>
      <c r="Q18" s="25">
        <f>Q19+Q20+Q21+Q22+Q23+Q24+Q25+Q26+Q27</f>
        <v>0</v>
      </c>
      <c r="R18" s="25">
        <f t="shared" si="1"/>
        <v>4013686.89</v>
      </c>
    </row>
    <row r="19" spans="3:18" x14ac:dyDescent="0.25">
      <c r="C19" s="5" t="s">
        <v>8</v>
      </c>
      <c r="D19" s="24">
        <v>27452090</v>
      </c>
      <c r="E19" s="24">
        <v>27452090</v>
      </c>
      <c r="F19" s="24">
        <f>815947.89+253249.86+1011994.48+617383.3</f>
        <v>2698575.5300000003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f t="shared" si="1"/>
        <v>2698575.5300000003</v>
      </c>
    </row>
    <row r="20" spans="3:18" x14ac:dyDescent="0.25">
      <c r="C20" s="5" t="s">
        <v>9</v>
      </c>
      <c r="D20" s="24">
        <v>215000</v>
      </c>
      <c r="E20" s="24">
        <v>215000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f t="shared" si="1"/>
        <v>0</v>
      </c>
    </row>
    <row r="21" spans="3:18" x14ac:dyDescent="0.25">
      <c r="C21" s="5" t="s">
        <v>10</v>
      </c>
      <c r="D21" s="24">
        <v>3700000</v>
      </c>
      <c r="E21" s="24">
        <v>3700000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f t="shared" si="1"/>
        <v>0</v>
      </c>
    </row>
    <row r="22" spans="3:18" x14ac:dyDescent="0.25">
      <c r="C22" s="5" t="s">
        <v>11</v>
      </c>
      <c r="D22" s="24">
        <v>1720000</v>
      </c>
      <c r="E22" s="24">
        <v>1720000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f t="shared" si="1"/>
        <v>0</v>
      </c>
    </row>
    <row r="23" spans="3:18" x14ac:dyDescent="0.25">
      <c r="C23" s="5" t="s">
        <v>12</v>
      </c>
      <c r="D23" s="24">
        <v>23404000</v>
      </c>
      <c r="E23" s="24">
        <v>23404000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f t="shared" si="1"/>
        <v>0</v>
      </c>
    </row>
    <row r="24" spans="3:18" x14ac:dyDescent="0.25">
      <c r="C24" s="5" t="s">
        <v>13</v>
      </c>
      <c r="D24" s="24">
        <v>14670500</v>
      </c>
      <c r="E24" s="24">
        <v>14670500</v>
      </c>
      <c r="F24" s="24">
        <v>1194917.68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f t="shared" si="1"/>
        <v>1194917.68</v>
      </c>
    </row>
    <row r="25" spans="3:18" ht="30" x14ac:dyDescent="0.25">
      <c r="C25" s="29" t="s">
        <v>14</v>
      </c>
      <c r="D25" s="24">
        <v>2820000</v>
      </c>
      <c r="E25" s="24">
        <v>2820000</v>
      </c>
      <c r="F25" s="24">
        <v>42244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f t="shared" si="1"/>
        <v>42244</v>
      </c>
    </row>
    <row r="26" spans="3:18" x14ac:dyDescent="0.25">
      <c r="C26" s="5" t="s">
        <v>15</v>
      </c>
      <c r="D26" s="24">
        <v>1635000</v>
      </c>
      <c r="E26" s="24">
        <v>1635000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f t="shared" si="1"/>
        <v>0</v>
      </c>
    </row>
    <row r="27" spans="3:18" x14ac:dyDescent="0.25">
      <c r="C27" s="5" t="s">
        <v>16</v>
      </c>
      <c r="D27" s="24">
        <v>3280000</v>
      </c>
      <c r="E27" s="24">
        <v>3280000</v>
      </c>
      <c r="F27" s="24">
        <v>77949.679999999993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f t="shared" si="1"/>
        <v>77949.679999999993</v>
      </c>
    </row>
    <row r="28" spans="3:18" x14ac:dyDescent="0.25">
      <c r="C28" s="3" t="s">
        <v>17</v>
      </c>
      <c r="D28" s="25">
        <f>D29+D30+D31+D32+D33+D34+D35+D37</f>
        <v>14150689</v>
      </c>
      <c r="E28" s="25">
        <f>E29+E30+E31+E32+E33+E34+E35+E37</f>
        <v>14150689</v>
      </c>
      <c r="F28" s="25">
        <f t="shared" ref="F28:R28" si="4">F29+F30+F31+F32+F33+F34+F35+F37</f>
        <v>725140</v>
      </c>
      <c r="G28" s="25">
        <f t="shared" si="4"/>
        <v>0</v>
      </c>
      <c r="H28" s="25">
        <f t="shared" si="4"/>
        <v>0</v>
      </c>
      <c r="I28" s="25">
        <f t="shared" si="4"/>
        <v>0</v>
      </c>
      <c r="J28" s="25">
        <f t="shared" si="4"/>
        <v>0</v>
      </c>
      <c r="K28" s="25">
        <f t="shared" si="4"/>
        <v>0</v>
      </c>
      <c r="L28" s="25">
        <f t="shared" si="4"/>
        <v>0</v>
      </c>
      <c r="M28" s="25">
        <f t="shared" si="4"/>
        <v>0</v>
      </c>
      <c r="N28" s="25">
        <f t="shared" si="4"/>
        <v>0</v>
      </c>
      <c r="O28" s="25">
        <f t="shared" si="4"/>
        <v>0</v>
      </c>
      <c r="P28" s="25">
        <f t="shared" si="4"/>
        <v>0</v>
      </c>
      <c r="Q28" s="25">
        <f t="shared" si="4"/>
        <v>0</v>
      </c>
      <c r="R28" s="25">
        <f t="shared" si="4"/>
        <v>725140</v>
      </c>
    </row>
    <row r="29" spans="3:18" x14ac:dyDescent="0.25">
      <c r="C29" s="5" t="s">
        <v>18</v>
      </c>
      <c r="D29" s="24">
        <v>665000</v>
      </c>
      <c r="E29" s="24">
        <v>665000</v>
      </c>
      <c r="F29" s="24">
        <v>2640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f t="shared" ref="R29:R36" si="5">SUM(F29:Q29)</f>
        <v>2640</v>
      </c>
    </row>
    <row r="30" spans="3:18" x14ac:dyDescent="0.25">
      <c r="C30" s="5" t="s">
        <v>19</v>
      </c>
      <c r="D30" s="24">
        <v>125000</v>
      </c>
      <c r="E30" s="24">
        <v>125000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f t="shared" si="5"/>
        <v>0</v>
      </c>
    </row>
    <row r="31" spans="3:18" x14ac:dyDescent="0.25">
      <c r="C31" s="5" t="s">
        <v>20</v>
      </c>
      <c r="D31" s="24">
        <v>475000</v>
      </c>
      <c r="E31" s="24">
        <v>475000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f t="shared" si="5"/>
        <v>0</v>
      </c>
    </row>
    <row r="32" spans="3:18" x14ac:dyDescent="0.25">
      <c r="C32" s="5" t="s">
        <v>21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5"/>
        <v>0</v>
      </c>
    </row>
    <row r="33" spans="3:18" x14ac:dyDescent="0.25">
      <c r="C33" s="5" t="s">
        <v>22</v>
      </c>
      <c r="D33" s="24">
        <v>300000</v>
      </c>
      <c r="E33" s="24">
        <v>300000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f t="shared" si="5"/>
        <v>0</v>
      </c>
    </row>
    <row r="34" spans="3:18" x14ac:dyDescent="0.25">
      <c r="C34" s="5" t="s">
        <v>23</v>
      </c>
      <c r="D34" s="24">
        <v>305002</v>
      </c>
      <c r="E34" s="24">
        <v>305002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f t="shared" si="5"/>
        <v>0</v>
      </c>
    </row>
    <row r="35" spans="3:18" x14ac:dyDescent="0.25">
      <c r="C35" s="5" t="s">
        <v>24</v>
      </c>
      <c r="D35" s="24">
        <v>11100000</v>
      </c>
      <c r="E35" s="24">
        <v>11100000</v>
      </c>
      <c r="F35" s="24">
        <v>722500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f t="shared" si="5"/>
        <v>722500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5"/>
        <v>0</v>
      </c>
    </row>
    <row r="37" spans="3:18" x14ac:dyDescent="0.25">
      <c r="C37" s="5" t="s">
        <v>26</v>
      </c>
      <c r="D37" s="24">
        <v>1180687</v>
      </c>
      <c r="E37" s="24">
        <v>1180687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f>SUM(F37:Q37)</f>
        <v>0</v>
      </c>
    </row>
    <row r="38" spans="3:18" x14ac:dyDescent="0.25">
      <c r="C38" s="3" t="s">
        <v>27</v>
      </c>
      <c r="D38" s="25">
        <f>D39</f>
        <v>50000</v>
      </c>
      <c r="E38" s="25">
        <f>E39</f>
        <v>50000</v>
      </c>
      <c r="F38" s="25">
        <f t="shared" ref="F38:R38" si="6">F39</f>
        <v>0</v>
      </c>
      <c r="G38" s="25">
        <f t="shared" si="6"/>
        <v>0</v>
      </c>
      <c r="H38" s="25">
        <f t="shared" si="6"/>
        <v>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0</v>
      </c>
      <c r="Q38" s="25">
        <f t="shared" si="6"/>
        <v>0</v>
      </c>
      <c r="R38" s="25">
        <f t="shared" si="6"/>
        <v>0</v>
      </c>
    </row>
    <row r="39" spans="3:18" x14ac:dyDescent="0.25">
      <c r="C39" s="5" t="s">
        <v>28</v>
      </c>
      <c r="D39" s="24">
        <v>50000</v>
      </c>
      <c r="E39" s="24">
        <v>50000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f>SUM(F39:Q39)</f>
        <v>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1000000</v>
      </c>
      <c r="E54" s="25">
        <f>E55+E58+E59+E56+E62</f>
        <v>1000000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J56+J55</f>
        <v>0</v>
      </c>
      <c r="K54" s="25">
        <f t="shared" ref="K54:O54" si="7">K55+K58+K59</f>
        <v>0</v>
      </c>
      <c r="L54" s="25">
        <f t="shared" si="7"/>
        <v>0</v>
      </c>
      <c r="M54" s="25">
        <f t="shared" si="7"/>
        <v>0</v>
      </c>
      <c r="N54" s="25">
        <f>N55+N58+N59+N56</f>
        <v>0</v>
      </c>
      <c r="O54" s="25">
        <f t="shared" si="7"/>
        <v>0</v>
      </c>
      <c r="P54" s="25">
        <f>P55+P58+P59+P56+P62</f>
        <v>0</v>
      </c>
      <c r="Q54" s="25">
        <f>Q55+Q58+Q59+Q56</f>
        <v>0</v>
      </c>
      <c r="R54" s="25">
        <f>SUM(F54:Q54)</f>
        <v>0</v>
      </c>
    </row>
    <row r="55" spans="3:18" x14ac:dyDescent="0.25">
      <c r="C55" s="5" t="s">
        <v>44</v>
      </c>
      <c r="D55" s="24">
        <v>650000</v>
      </c>
      <c r="E55" s="24">
        <v>650000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f>SUM(F55:Q55)</f>
        <v>0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8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8"/>
        <v>0</v>
      </c>
    </row>
    <row r="59" spans="3:18" x14ac:dyDescent="0.25">
      <c r="C59" s="5" t="s">
        <v>48</v>
      </c>
      <c r="D59" s="24">
        <v>350000</v>
      </c>
      <c r="E59" s="24">
        <v>350000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f t="shared" si="8"/>
        <v>0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311699277</v>
      </c>
      <c r="E85" s="28">
        <f>E54+E38+E28+E18+E12</f>
        <v>311699277</v>
      </c>
      <c r="F85" s="28">
        <f t="shared" ref="F85:R85" si="9">F54+F38+F28+F18+F12</f>
        <v>19181413.640000001</v>
      </c>
      <c r="G85" s="28">
        <f t="shared" si="9"/>
        <v>0</v>
      </c>
      <c r="H85" s="28">
        <f t="shared" si="9"/>
        <v>0</v>
      </c>
      <c r="I85" s="28">
        <f t="shared" si="9"/>
        <v>0</v>
      </c>
      <c r="J85" s="28">
        <f t="shared" si="9"/>
        <v>0</v>
      </c>
      <c r="K85" s="28">
        <f t="shared" si="9"/>
        <v>0</v>
      </c>
      <c r="L85" s="28">
        <f t="shared" si="9"/>
        <v>0</v>
      </c>
      <c r="M85" s="28">
        <f t="shared" si="9"/>
        <v>0</v>
      </c>
      <c r="N85" s="28">
        <f t="shared" si="9"/>
        <v>0</v>
      </c>
      <c r="O85" s="28">
        <f t="shared" si="9"/>
        <v>0</v>
      </c>
      <c r="P85" s="28">
        <f t="shared" si="9"/>
        <v>0</v>
      </c>
      <c r="Q85" s="28">
        <f t="shared" si="9"/>
        <v>0</v>
      </c>
      <c r="R85" s="28">
        <f t="shared" si="9"/>
        <v>19181413.640000001</v>
      </c>
    </row>
    <row r="86" spans="3:18" x14ac:dyDescent="0.25">
      <c r="C86" s="54" t="s">
        <v>112</v>
      </c>
      <c r="D86" s="55"/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101</v>
      </c>
      <c r="E93" s="30"/>
      <c r="F93" s="30"/>
      <c r="G93" s="30"/>
      <c r="H93" s="31" t="s">
        <v>102</v>
      </c>
      <c r="J93" s="32"/>
      <c r="L93" s="33"/>
      <c r="M93" s="30"/>
    </row>
    <row r="94" spans="3:18" ht="18.75" x14ac:dyDescent="0.3">
      <c r="C94" s="34"/>
      <c r="D94" s="34" t="s">
        <v>103</v>
      </c>
      <c r="E94" s="32"/>
      <c r="F94" s="30"/>
      <c r="G94" s="30"/>
      <c r="H94" s="34" t="s">
        <v>103</v>
      </c>
      <c r="J94" s="34"/>
      <c r="K94" s="30"/>
      <c r="L94" s="30"/>
      <c r="M94" s="30"/>
    </row>
    <row r="95" spans="3:18" ht="18.75" x14ac:dyDescent="0.3">
      <c r="C95" s="32"/>
      <c r="D95" s="32" t="s">
        <v>104</v>
      </c>
      <c r="E95" s="32"/>
      <c r="F95" s="30"/>
      <c r="G95" s="30"/>
      <c r="H95" s="32" t="s">
        <v>105</v>
      </c>
      <c r="I95" s="46" t="s">
        <v>107</v>
      </c>
      <c r="J95" s="46"/>
      <c r="K95" s="46"/>
      <c r="L95" s="46"/>
      <c r="M95" s="30"/>
    </row>
    <row r="96" spans="3:18" ht="18.75" x14ac:dyDescent="0.3">
      <c r="C96" s="32"/>
      <c r="D96" s="32" t="s">
        <v>106</v>
      </c>
      <c r="E96" s="32"/>
      <c r="F96" s="30"/>
      <c r="G96" s="30"/>
      <c r="H96" s="32" t="s">
        <v>108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abSelected="1" topLeftCell="B1" zoomScaleNormal="100" workbookViewId="0">
      <selection activeCell="Q72" sqref="Q72"/>
    </sheetView>
  </sheetViews>
  <sheetFormatPr baseColWidth="10"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0" t="s">
        <v>111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1" customHeight="1" x14ac:dyDescent="0.25">
      <c r="A3" s="52" t="s">
        <v>100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44">
        <v>2025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5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0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14442586.75</v>
      </c>
    </row>
    <row r="11" spans="1:15" ht="17.25" customHeight="1" x14ac:dyDescent="0.25">
      <c r="A11" s="5" t="s">
        <v>2</v>
      </c>
      <c r="B11" s="24">
        <v>12285814.609999999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12285814.609999999</v>
      </c>
    </row>
    <row r="12" spans="1:15" ht="17.25" customHeight="1" x14ac:dyDescent="0.25">
      <c r="A12" s="5" t="s">
        <v>3</v>
      </c>
      <c r="B12" s="24">
        <v>309500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309500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1847272.14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>G17+G18+G19+G20+G21+G22+G23+G24+G25</f>
        <v>0</v>
      </c>
      <c r="H16" s="25">
        <f t="shared" si="1"/>
        <v>0</v>
      </c>
      <c r="I16" s="25">
        <f t="shared" si="1"/>
        <v>0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4013686.89</v>
      </c>
    </row>
    <row r="17" spans="1:14" ht="17.25" customHeight="1" x14ac:dyDescent="0.25">
      <c r="A17" s="5" t="s">
        <v>8</v>
      </c>
      <c r="B17" s="24">
        <v>2698575.53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2698575.53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0</v>
      </c>
    </row>
    <row r="21" spans="1:14" ht="17.25" customHeight="1" x14ac:dyDescent="0.25">
      <c r="A21" s="5" t="s">
        <v>12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0</v>
      </c>
    </row>
    <row r="22" spans="1:14" ht="17.25" customHeight="1" x14ac:dyDescent="0.25">
      <c r="A22" s="5" t="s">
        <v>13</v>
      </c>
      <c r="B22" s="24">
        <v>1194917.68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1194917.68</v>
      </c>
    </row>
    <row r="23" spans="1:14" ht="27" customHeight="1" x14ac:dyDescent="0.25">
      <c r="A23" s="29" t="s">
        <v>14</v>
      </c>
      <c r="B23" s="24">
        <v>42244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42244</v>
      </c>
    </row>
    <row r="24" spans="1:14" ht="17.25" customHeight="1" x14ac:dyDescent="0.25">
      <c r="A24" s="5" t="s">
        <v>15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0</v>
      </c>
    </row>
    <row r="25" spans="1:14" ht="17.25" customHeight="1" x14ac:dyDescent="0.25">
      <c r="A25" s="5" t="s">
        <v>16</v>
      </c>
      <c r="B25" s="24">
        <v>77949.679999999993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77949.679999999993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0</v>
      </c>
      <c r="D26" s="25">
        <f>D27+D28+D29+D30+D31+D32</f>
        <v>0</v>
      </c>
      <c r="E26" s="25">
        <f>E27+E28+E29+E30+E31+E32+E35+E33</f>
        <v>0</v>
      </c>
      <c r="F26" s="25">
        <f t="shared" ref="F26:N26" si="4">F27+F28+F29+F30+F31+F32+F33+F35</f>
        <v>0</v>
      </c>
      <c r="G26" s="25">
        <f t="shared" si="4"/>
        <v>0</v>
      </c>
      <c r="H26" s="25">
        <f t="shared" si="4"/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725140</v>
      </c>
    </row>
    <row r="27" spans="1:14" ht="17.25" customHeight="1" x14ac:dyDescent="0.25">
      <c r="A27" s="5" t="s">
        <v>18</v>
      </c>
      <c r="B27" s="24">
        <v>2640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2640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0</v>
      </c>
    </row>
    <row r="33" spans="1:14" ht="17.25" customHeight="1" x14ac:dyDescent="0.25">
      <c r="A33" s="5" t="s">
        <v>24</v>
      </c>
      <c r="B33" s="24">
        <v>722500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722500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0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0</v>
      </c>
      <c r="G52" s="25">
        <f>G54+G53+G56+G57</f>
        <v>0</v>
      </c>
      <c r="H52" s="25">
        <f>H53+H57</f>
        <v>0</v>
      </c>
      <c r="I52" s="25">
        <f>I53</f>
        <v>0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0</v>
      </c>
      <c r="D83" s="26">
        <f>D52+D16+D10+D26+D36</f>
        <v>0</v>
      </c>
      <c r="E83" s="26">
        <f>E52+E16+E10+E26</f>
        <v>0</v>
      </c>
      <c r="F83" s="26">
        <f>F52+F16+F10+F26</f>
        <v>0</v>
      </c>
      <c r="G83" s="26">
        <f>G52+G16+G10+G26</f>
        <v>0</v>
      </c>
      <c r="H83" s="26">
        <f>H52+H16+H10+H26</f>
        <v>0</v>
      </c>
      <c r="I83" s="26">
        <f>I52+I26+I16+I10</f>
        <v>0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19181413.640000001</v>
      </c>
    </row>
    <row r="84" spans="1:14" x14ac:dyDescent="0.25">
      <c r="A84" s="54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'!Títulos_a_imprimir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Thelbia Fernandez</cp:lastModifiedBy>
  <cp:lastPrinted>2025-02-05T12:33:34Z</cp:lastPrinted>
  <dcterms:created xsi:type="dcterms:W3CDTF">2021-07-29T18:58:50Z</dcterms:created>
  <dcterms:modified xsi:type="dcterms:W3CDTF">2025-02-05T12:45:39Z</dcterms:modified>
</cp:coreProperties>
</file>