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eyes\Desktop\"/>
    </mc:Choice>
  </mc:AlternateContent>
  <xr:revisionPtr revIDLastSave="0" documentId="8_{6CF4EC44-BAB3-4F33-B1FE-54240D94CC42}" xr6:coauthVersionLast="47" xr6:coauthVersionMax="47" xr10:uidLastSave="{00000000-0000-0000-0000-000000000000}"/>
  <bookViews>
    <workbookView xWindow="-120" yWindow="-120" windowWidth="29040" windowHeight="15840" xr2:uid="{9FDF0A58-6588-4673-BD07-F1A11291B6C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G43" i="1"/>
  <c r="G45" i="1" s="1"/>
  <c r="E41" i="1"/>
  <c r="B41" i="1"/>
  <c r="C43" i="1" s="1"/>
  <c r="D38" i="1"/>
  <c r="G35" i="1"/>
  <c r="C35" i="1"/>
  <c r="G33" i="1"/>
  <c r="C33" i="1"/>
  <c r="E31" i="1"/>
  <c r="G26" i="1"/>
  <c r="G28" i="1" s="1"/>
  <c r="G23" i="1"/>
  <c r="C23" i="1"/>
  <c r="C26" i="1" s="1"/>
  <c r="C28" i="1" s="1"/>
  <c r="G13" i="1"/>
  <c r="C13" i="1"/>
  <c r="D11" i="1"/>
  <c r="D10" i="1"/>
</calcChain>
</file>

<file path=xl/sharedStrings.xml><?xml version="1.0" encoding="utf-8"?>
<sst xmlns="http://schemas.openxmlformats.org/spreadsheetml/2006/main" count="60" uniqueCount="52">
  <si>
    <t xml:space="preserve">      SISTEMA UNICO DE BENEFICIARIOS (SIUBEN)</t>
  </si>
  <si>
    <t xml:space="preserve">Balance General </t>
  </si>
  <si>
    <t>Al 31 de Diciembre   2024</t>
  </si>
  <si>
    <t>Valores en RD$</t>
  </si>
  <si>
    <t>Debito</t>
  </si>
  <si>
    <t>Credito</t>
  </si>
  <si>
    <t>ACTIVOS</t>
  </si>
  <si>
    <t>VALOR RD$</t>
  </si>
  <si>
    <t>ACTIVOS FINANCIEROS</t>
  </si>
  <si>
    <r>
      <t xml:space="preserve">Efectivo en Caja y Banco                                                                </t>
    </r>
    <r>
      <rPr>
        <b/>
        <sz val="10"/>
        <color rgb="FF000000"/>
        <rFont val="Times New Roman"/>
        <family val="1"/>
      </rPr>
      <t xml:space="preserve"> </t>
    </r>
  </si>
  <si>
    <t/>
  </si>
  <si>
    <t>Nota 01</t>
  </si>
  <si>
    <t xml:space="preserve">Inventarios                                                                                         </t>
  </si>
  <si>
    <t>Nota 02</t>
  </si>
  <si>
    <t>Total Activos Financieros</t>
  </si>
  <si>
    <t>ACTIVOS NO FINANCIEROS</t>
  </si>
  <si>
    <r>
      <t xml:space="preserve">Maquinarias y Equipos                                                                 </t>
    </r>
    <r>
      <rPr>
        <b/>
        <sz val="10"/>
        <color rgb="FF000000"/>
        <rFont val="Times New Roman"/>
        <family val="1"/>
      </rPr>
      <t xml:space="preserve">  </t>
    </r>
  </si>
  <si>
    <t>Nota 03</t>
  </si>
  <si>
    <t xml:space="preserve">Eq. Educacional y Recreactivo                                                      </t>
  </si>
  <si>
    <t>Nota 04</t>
  </si>
  <si>
    <r>
      <t xml:space="preserve">Equipos de Transporte                                                                 </t>
    </r>
    <r>
      <rPr>
        <b/>
        <sz val="10"/>
        <color rgb="FF000000"/>
        <rFont val="Times New Roman"/>
        <family val="1"/>
      </rPr>
      <t xml:space="preserve">  </t>
    </r>
  </si>
  <si>
    <t>Nota 05</t>
  </si>
  <si>
    <r>
      <t xml:space="preserve">Equipos de Computación                                                              </t>
    </r>
    <r>
      <rPr>
        <b/>
        <sz val="10"/>
        <color rgb="FF000000"/>
        <rFont val="Times New Roman"/>
        <family val="1"/>
      </rPr>
      <t xml:space="preserve"> </t>
    </r>
  </si>
  <si>
    <t>Nota 06</t>
  </si>
  <si>
    <r>
      <t xml:space="preserve">Equipos de Comunicación                                                            </t>
    </r>
    <r>
      <rPr>
        <b/>
        <sz val="10"/>
        <color rgb="FF000000"/>
        <rFont val="Times New Roman"/>
        <family val="1"/>
      </rPr>
      <t xml:space="preserve"> </t>
    </r>
  </si>
  <si>
    <t>Nota 07</t>
  </si>
  <si>
    <r>
      <t xml:space="preserve">Equipos y Muebles de Oficinas                                                 </t>
    </r>
    <r>
      <rPr>
        <b/>
        <sz val="10"/>
        <color rgb="FF000000"/>
        <rFont val="Times New Roman"/>
        <family val="1"/>
      </rPr>
      <t xml:space="preserve">   </t>
    </r>
  </si>
  <si>
    <t>Nota 08</t>
  </si>
  <si>
    <t>Otros Activos Fijos</t>
  </si>
  <si>
    <t>Nota 09</t>
  </si>
  <si>
    <t>Total Activos no Financieros bruto</t>
  </si>
  <si>
    <t>Deprec. Acum. Maq. y Equipos</t>
  </si>
  <si>
    <t>Total Activos no Financieros Netos</t>
  </si>
  <si>
    <t>TOTAL ACTIVOS</t>
  </si>
  <si>
    <t>PASIVOS NO FINANCIEROS Y PATRIMONIO</t>
  </si>
  <si>
    <t>Cuentas por Pagar</t>
  </si>
  <si>
    <t>Nota 10</t>
  </si>
  <si>
    <t>Retenciones por pagar</t>
  </si>
  <si>
    <t>Nota 11</t>
  </si>
  <si>
    <t>Total Pasivos No Financiero</t>
  </si>
  <si>
    <t xml:space="preserve"> </t>
  </si>
  <si>
    <t>Total Pasivos</t>
  </si>
  <si>
    <t>PATRIMONIO</t>
  </si>
  <si>
    <t>Resultado del Periodo</t>
  </si>
  <si>
    <t>Nota 12</t>
  </si>
  <si>
    <t>Ajustes del Periodo</t>
  </si>
  <si>
    <t>Resultados Años Anteriores</t>
  </si>
  <si>
    <t>Total Patrimonio</t>
  </si>
  <si>
    <t>Total Pasivos y Patrimonio</t>
  </si>
  <si>
    <t xml:space="preserve">          ______________________                __________________________            </t>
  </si>
  <si>
    <t xml:space="preserve">               Graciela Reyes Sánchez                    Humberto Méndez de la Cruz                     </t>
  </si>
  <si>
    <t xml:space="preserve">       Enc. División de Contabilidad                               Director Administrativo y Financiero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</si>
</sst>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#,##0.0_);\(#,##0.0\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8"/>
      <color indexed="8"/>
      <name val="Times New Roman"/>
      <family val="1"/>
    </font>
    <font>
      <b/>
      <sz val="12"/>
      <color rgb="FF000000"/>
      <name val="Times New Roman"/>
      <family val="1"/>
    </font>
    <font>
      <b/>
      <sz val="11"/>
      <color indexed="8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49" fontId="3" fillId="2" borderId="0" xfId="0" applyNumberFormat="1" applyFont="1" applyFill="1" applyAlignment="1">
      <alignment horizontal="center" wrapText="1"/>
    </xf>
    <xf numFmtId="49" fontId="4" fillId="2" borderId="0" xfId="0" applyNumberFormat="1" applyFont="1" applyFill="1" applyAlignment="1">
      <alignment wrapText="1"/>
    </xf>
    <xf numFmtId="43" fontId="3" fillId="0" borderId="0" xfId="1" applyFont="1"/>
    <xf numFmtId="0" fontId="3" fillId="0" borderId="0" xfId="0" applyFont="1"/>
    <xf numFmtId="49" fontId="5" fillId="2" borderId="0" xfId="0" applyNumberFormat="1" applyFont="1" applyFill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43" fontId="3" fillId="2" borderId="0" xfId="1" applyFont="1" applyFill="1" applyBorder="1" applyAlignment="1">
      <alignment horizontal="center" wrapText="1"/>
    </xf>
    <xf numFmtId="43" fontId="3" fillId="2" borderId="0" xfId="1" applyFont="1" applyFill="1" applyBorder="1" applyAlignment="1">
      <alignment horizontal="right" wrapText="1"/>
    </xf>
    <xf numFmtId="49" fontId="6" fillId="0" borderId="0" xfId="0" applyNumberFormat="1" applyFont="1" applyAlignment="1">
      <alignment horizontal="center" wrapText="1"/>
    </xf>
    <xf numFmtId="49" fontId="7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43" fontId="7" fillId="2" borderId="0" xfId="1" applyFont="1" applyFill="1" applyBorder="1" applyAlignment="1">
      <alignment horizontal="right" wrapText="1"/>
    </xf>
    <xf numFmtId="0" fontId="6" fillId="0" borderId="0" xfId="0" applyFont="1"/>
    <xf numFmtId="49" fontId="6" fillId="3" borderId="2" xfId="0" applyNumberFormat="1" applyFont="1" applyFill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wrapText="1"/>
    </xf>
    <xf numFmtId="49" fontId="7" fillId="3" borderId="2" xfId="0" applyNumberFormat="1" applyFont="1" applyFill="1" applyBorder="1" applyAlignment="1">
      <alignment horizontal="center" wrapText="1"/>
    </xf>
    <xf numFmtId="43" fontId="7" fillId="3" borderId="2" xfId="1" applyFont="1" applyFill="1" applyBorder="1" applyAlignment="1">
      <alignment horizontal="center" wrapText="1"/>
    </xf>
    <xf numFmtId="43" fontId="7" fillId="3" borderId="2" xfId="1" applyFont="1" applyFill="1" applyBorder="1" applyAlignment="1">
      <alignment horizontal="right" wrapText="1"/>
    </xf>
    <xf numFmtId="0" fontId="6" fillId="3" borderId="2" xfId="0" applyFont="1" applyFill="1" applyBorder="1" applyAlignment="1">
      <alignment horizontal="right"/>
    </xf>
    <xf numFmtId="49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right"/>
    </xf>
    <xf numFmtId="39" fontId="8" fillId="0" borderId="0" xfId="0" applyNumberFormat="1" applyFont="1"/>
    <xf numFmtId="49" fontId="0" fillId="0" borderId="0" xfId="0" applyNumberFormat="1" applyAlignment="1">
      <alignment horizontal="left"/>
    </xf>
    <xf numFmtId="49" fontId="0" fillId="0" borderId="3" xfId="0" applyNumberFormat="1" applyBorder="1" applyAlignment="1">
      <alignment horizontal="left"/>
    </xf>
    <xf numFmtId="164" fontId="0" fillId="0" borderId="0" xfId="0" applyNumberFormat="1" applyAlignment="1">
      <alignment horizontal="right"/>
    </xf>
    <xf numFmtId="49" fontId="6" fillId="3" borderId="0" xfId="0" applyNumberFormat="1" applyFont="1" applyFill="1" applyAlignment="1">
      <alignment horizontal="left"/>
    </xf>
    <xf numFmtId="164" fontId="6" fillId="3" borderId="0" xfId="0" applyNumberFormat="1" applyFont="1" applyFill="1" applyAlignment="1">
      <alignment horizontal="right"/>
    </xf>
    <xf numFmtId="164" fontId="8" fillId="3" borderId="0" xfId="0" applyNumberFormat="1" applyFont="1" applyFill="1"/>
    <xf numFmtId="0" fontId="8" fillId="3" borderId="0" xfId="0" applyFont="1" applyFill="1"/>
    <xf numFmtId="0" fontId="9" fillId="3" borderId="0" xfId="0" applyFont="1" applyFill="1" applyAlignment="1">
      <alignment horizontal="right"/>
    </xf>
    <xf numFmtId="4" fontId="9" fillId="3" borderId="0" xfId="0" applyNumberFormat="1" applyFont="1" applyFill="1"/>
    <xf numFmtId="3" fontId="8" fillId="0" borderId="0" xfId="0" applyNumberFormat="1" applyFont="1"/>
    <xf numFmtId="4" fontId="8" fillId="0" borderId="0" xfId="0" applyNumberFormat="1" applyFont="1"/>
    <xf numFmtId="49" fontId="6" fillId="4" borderId="0" xfId="0" applyNumberFormat="1" applyFont="1" applyFill="1" applyAlignment="1">
      <alignment horizontal="left"/>
    </xf>
    <xf numFmtId="164" fontId="8" fillId="5" borderId="0" xfId="0" applyNumberFormat="1" applyFont="1" applyFill="1" applyAlignment="1">
      <alignment horizontal="right"/>
    </xf>
    <xf numFmtId="164" fontId="6" fillId="5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164" fontId="8" fillId="0" borderId="0" xfId="0" applyNumberFormat="1" applyFont="1"/>
    <xf numFmtId="164" fontId="0" fillId="0" borderId="3" xfId="0" applyNumberFormat="1" applyBorder="1" applyAlignment="1">
      <alignment horizontal="right"/>
    </xf>
    <xf numFmtId="0" fontId="8" fillId="3" borderId="0" xfId="0" applyFont="1" applyFill="1" applyAlignment="1">
      <alignment horizontal="right"/>
    </xf>
    <xf numFmtId="4" fontId="0" fillId="0" borderId="0" xfId="0" applyNumberFormat="1"/>
    <xf numFmtId="39" fontId="6" fillId="3" borderId="0" xfId="0" applyNumberFormat="1" applyFont="1" applyFill="1" applyAlignment="1">
      <alignment horizontal="right"/>
    </xf>
    <xf numFmtId="39" fontId="6" fillId="3" borderId="0" xfId="0" applyNumberFormat="1" applyFont="1" applyFill="1"/>
    <xf numFmtId="4" fontId="6" fillId="3" borderId="0" xfId="0" applyNumberFormat="1" applyFont="1" applyFill="1"/>
    <xf numFmtId="164" fontId="0" fillId="0" borderId="4" xfId="0" applyNumberFormat="1" applyBorder="1" applyAlignment="1">
      <alignment horizontal="right"/>
    </xf>
    <xf numFmtId="0" fontId="0" fillId="0" borderId="0" xfId="0" applyAlignment="1">
      <alignment horizontal="right"/>
    </xf>
    <xf numFmtId="0" fontId="6" fillId="3" borderId="0" xfId="0" applyFont="1" applyFill="1"/>
    <xf numFmtId="0" fontId="6" fillId="3" borderId="0" xfId="0" applyFont="1" applyFill="1" applyAlignment="1">
      <alignment horizontal="right"/>
    </xf>
    <xf numFmtId="164" fontId="9" fillId="0" borderId="0" xfId="0" applyNumberFormat="1" applyFont="1" applyAlignment="1">
      <alignment horizontal="right"/>
    </xf>
    <xf numFmtId="49" fontId="0" fillId="3" borderId="3" xfId="0" applyNumberFormat="1" applyFill="1" applyBorder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right"/>
    </xf>
    <xf numFmtId="4" fontId="2" fillId="3" borderId="0" xfId="0" applyNumberFormat="1" applyFont="1" applyFill="1"/>
    <xf numFmtId="4" fontId="6" fillId="0" borderId="0" xfId="0" applyNumberFormat="1" applyFont="1"/>
    <xf numFmtId="39" fontId="6" fillId="0" borderId="0" xfId="0" applyNumberFormat="1" applyFont="1"/>
    <xf numFmtId="4" fontId="8" fillId="4" borderId="0" xfId="0" applyNumberFormat="1" applyFont="1" applyFill="1"/>
    <xf numFmtId="49" fontId="0" fillId="3" borderId="0" xfId="0" applyNumberFormat="1" applyFill="1" applyAlignment="1">
      <alignment horizontal="left"/>
    </xf>
    <xf numFmtId="164" fontId="8" fillId="3" borderId="0" xfId="0" applyNumberFormat="1" applyFont="1" applyFill="1" applyAlignment="1">
      <alignment horizontal="right"/>
    </xf>
    <xf numFmtId="39" fontId="6" fillId="0" borderId="0" xfId="0" applyNumberFormat="1" applyFont="1" applyAlignment="1">
      <alignment horizontal="right"/>
    </xf>
    <xf numFmtId="165" fontId="6" fillId="3" borderId="0" xfId="0" applyNumberFormat="1" applyFont="1" applyFill="1"/>
    <xf numFmtId="165" fontId="6" fillId="3" borderId="0" xfId="0" applyNumberFormat="1" applyFont="1" applyFill="1" applyAlignment="1">
      <alignment horizontal="right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1973106</xdr:colOff>
      <xdr:row>4</xdr:row>
      <xdr:rowOff>180975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FCCB9C6-0C26-4E62-9CF9-46DB7EA40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8306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%20DEL%20DISCO%20C\Desktop\VARIOS\Informaciones%202014\Nomina%20Empleados\Nomina%20Empleados\Estados%20Financieros%202012\Estado%20de%20Resultado%20al%2031%20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Esado de Resultado final"/>
      <sheetName val="Balance general Final"/>
      <sheetName val="Esado de Resultado"/>
      <sheetName val="Balance general"/>
      <sheetName val="No. 1 Efectivo en caja y banco"/>
      <sheetName val="No. 2 Inventarios"/>
      <sheetName val="No. 3 Maquinarias y Equipos"/>
      <sheetName val="No. 04 Equipos Educacionales "/>
      <sheetName val="No. 05 Equipos de Transporte"/>
      <sheetName val="No. 06 Equipos de Computos"/>
      <sheetName val="No. 07 Equipos de comunicacion"/>
      <sheetName val="No. 08 Mobiliarios y Eq. Oficin"/>
      <sheetName val="No. 09 Otros Activos Fijos"/>
      <sheetName val="Anexo No.10 Cuentas por pagar"/>
    </sheetNames>
    <sheetDataSet>
      <sheetData sheetId="0" refreshError="1"/>
      <sheetData sheetId="1" refreshError="1">
        <row r="93">
          <cell r="E93">
            <v>-13236296.839999974</v>
          </cell>
        </row>
        <row r="94">
          <cell r="C94">
            <v>4835680.91</v>
          </cell>
        </row>
      </sheetData>
      <sheetData sheetId="2" refreshError="1"/>
      <sheetData sheetId="3" refreshError="1"/>
      <sheetData sheetId="4" refreshError="1"/>
      <sheetData sheetId="5" refreshError="1">
        <row r="12">
          <cell r="B12">
            <v>18430</v>
          </cell>
        </row>
      </sheetData>
      <sheetData sheetId="6" refreshError="1">
        <row r="34">
          <cell r="B34">
            <v>1924295.91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7B7B1-1832-4DB6-B6AD-1ADDCF4D1308}">
  <dimension ref="A1:K49"/>
  <sheetViews>
    <sheetView tabSelected="1" workbookViewId="0">
      <selection activeCell="G21" sqref="G21"/>
    </sheetView>
  </sheetViews>
  <sheetFormatPr defaultColWidth="11.42578125" defaultRowHeight="15.75" x14ac:dyDescent="0.25"/>
  <cols>
    <col min="1" max="1" width="49.7109375" style="13" customWidth="1"/>
    <col min="2" max="3" width="20.7109375" style="13" hidden="1" customWidth="1"/>
    <col min="4" max="4" width="15.5703125" style="13" hidden="1" customWidth="1"/>
    <col min="5" max="5" width="0.85546875" style="13" hidden="1" customWidth="1"/>
    <col min="6" max="6" width="7.42578125" style="22" customWidth="1"/>
    <col min="7" max="7" width="31.85546875" style="13" customWidth="1"/>
    <col min="8" max="8" width="18.42578125" style="13" customWidth="1"/>
    <col min="9" max="9" width="18.7109375" style="13" customWidth="1"/>
    <col min="10" max="10" width="12.85546875" style="13" bestFit="1" customWidth="1"/>
    <col min="11" max="16384" width="11.42578125" style="13"/>
  </cols>
  <sheetData>
    <row r="1" spans="1:10" s="4" customFormat="1" ht="18.75" x14ac:dyDescent="0.3">
      <c r="A1" s="1" t="s">
        <v>0</v>
      </c>
      <c r="B1" s="1"/>
      <c r="C1" s="1"/>
      <c r="D1" s="1"/>
      <c r="E1" s="1"/>
      <c r="F1" s="1"/>
      <c r="G1" s="1"/>
      <c r="H1" s="2"/>
      <c r="I1" s="3"/>
    </row>
    <row r="2" spans="1:10" s="4" customFormat="1" ht="23.25" x14ac:dyDescent="0.35">
      <c r="A2" s="5" t="s">
        <v>1</v>
      </c>
      <c r="B2" s="5"/>
      <c r="C2" s="5"/>
      <c r="D2" s="5"/>
      <c r="E2" s="5"/>
      <c r="F2" s="5"/>
      <c r="G2" s="5"/>
      <c r="I2" s="3"/>
    </row>
    <row r="3" spans="1:10" s="4" customFormat="1" ht="23.25" x14ac:dyDescent="0.35">
      <c r="A3" s="5"/>
      <c r="B3" s="5"/>
      <c r="C3" s="5"/>
      <c r="D3" s="5"/>
      <c r="E3" s="5"/>
      <c r="F3" s="5"/>
      <c r="G3" s="5"/>
      <c r="I3" s="3"/>
    </row>
    <row r="4" spans="1:10" s="4" customFormat="1" x14ac:dyDescent="0.25">
      <c r="A4" s="1" t="s">
        <v>2</v>
      </c>
      <c r="B4" s="1"/>
      <c r="C4" s="1"/>
      <c r="D4" s="1"/>
      <c r="E4" s="1"/>
      <c r="F4" s="1"/>
      <c r="G4" s="1"/>
      <c r="I4" s="3"/>
    </row>
    <row r="5" spans="1:10" s="4" customFormat="1" x14ac:dyDescent="0.25">
      <c r="A5" s="1" t="s">
        <v>3</v>
      </c>
      <c r="B5" s="1"/>
      <c r="C5" s="1"/>
      <c r="D5" s="1"/>
      <c r="E5" s="1"/>
      <c r="F5" s="1"/>
      <c r="G5" s="1"/>
      <c r="I5" s="3"/>
    </row>
    <row r="6" spans="1:10" s="4" customFormat="1" x14ac:dyDescent="0.25">
      <c r="A6" s="6"/>
      <c r="B6" s="6"/>
      <c r="C6" s="7"/>
      <c r="D6" s="6"/>
      <c r="E6" s="7"/>
      <c r="F6" s="8"/>
      <c r="G6" s="6"/>
      <c r="I6" s="3"/>
    </row>
    <row r="7" spans="1:10" ht="114.75" hidden="1" x14ac:dyDescent="0.25">
      <c r="A7" s="9"/>
      <c r="B7" s="9"/>
      <c r="C7" s="9"/>
      <c r="D7" s="10" t="s">
        <v>4</v>
      </c>
      <c r="E7" s="11" t="s">
        <v>5</v>
      </c>
      <c r="F7" s="12"/>
    </row>
    <row r="8" spans="1:10" x14ac:dyDescent="0.25">
      <c r="A8" s="14" t="s">
        <v>6</v>
      </c>
      <c r="B8" s="15"/>
      <c r="C8" s="15"/>
      <c r="D8" s="16"/>
      <c r="E8" s="17"/>
      <c r="F8" s="18"/>
      <c r="G8" s="19" t="s">
        <v>7</v>
      </c>
    </row>
    <row r="9" spans="1:10" x14ac:dyDescent="0.25">
      <c r="A9" s="20" t="s">
        <v>8</v>
      </c>
      <c r="D9" s="21"/>
    </row>
    <row r="10" spans="1:10" s="25" customFormat="1" x14ac:dyDescent="0.25">
      <c r="A10" s="23" t="s">
        <v>9</v>
      </c>
      <c r="B10" s="24"/>
      <c r="C10" s="23" t="s">
        <v>10</v>
      </c>
      <c r="D10" s="21">
        <f>'[1]No. 1 Efectivo en caja y banco'!B12</f>
        <v>18430</v>
      </c>
      <c r="F10" s="26" t="s">
        <v>11</v>
      </c>
      <c r="G10" s="27">
        <v>1631515.37</v>
      </c>
      <c r="I10" s="27"/>
    </row>
    <row r="11" spans="1:10" s="25" customFormat="1" x14ac:dyDescent="0.25">
      <c r="A11" s="23" t="s">
        <v>12</v>
      </c>
      <c r="B11" s="24">
        <v>1318561.26</v>
      </c>
      <c r="C11" s="23" t="s">
        <v>10</v>
      </c>
      <c r="D11" s="21">
        <f>'[1]No. 2 Inventarios'!B34</f>
        <v>1924295.91</v>
      </c>
      <c r="F11" s="26" t="s">
        <v>13</v>
      </c>
      <c r="G11" s="27">
        <v>1916681.41</v>
      </c>
    </row>
    <row r="12" spans="1:10" customFormat="1" ht="8.4499999999999993" customHeight="1" x14ac:dyDescent="0.25">
      <c r="A12" s="28"/>
      <c r="B12" s="29"/>
      <c r="C12" s="30"/>
      <c r="D12" s="25"/>
      <c r="E12" s="25"/>
      <c r="F12" s="26"/>
      <c r="G12" s="25"/>
    </row>
    <row r="13" spans="1:10" x14ac:dyDescent="0.25">
      <c r="A13" s="31" t="s">
        <v>14</v>
      </c>
      <c r="B13" s="31" t="s">
        <v>10</v>
      </c>
      <c r="C13" s="32">
        <f>SUM(B10:B11)</f>
        <v>1318561.26</v>
      </c>
      <c r="D13" s="33"/>
      <c r="E13" s="34"/>
      <c r="F13" s="35"/>
      <c r="G13" s="36">
        <f>SUM(G10:G12)</f>
        <v>3548196.7800000003</v>
      </c>
    </row>
    <row r="14" spans="1:10" s="25" customFormat="1" ht="12.75" x14ac:dyDescent="0.2">
      <c r="A14" s="23" t="s">
        <v>10</v>
      </c>
      <c r="F14" s="26"/>
      <c r="G14" s="37"/>
    </row>
    <row r="15" spans="1:10" x14ac:dyDescent="0.25">
      <c r="A15" s="20" t="s">
        <v>15</v>
      </c>
      <c r="C15" s="24"/>
      <c r="D15" s="25"/>
      <c r="E15" s="25"/>
      <c r="F15" s="26"/>
      <c r="G15" s="37"/>
    </row>
    <row r="16" spans="1:10" s="25" customFormat="1" ht="12.75" x14ac:dyDescent="0.2">
      <c r="A16" s="23" t="s">
        <v>16</v>
      </c>
      <c r="B16" s="24">
        <v>8327285.4000000004</v>
      </c>
      <c r="C16" s="24"/>
      <c r="F16" s="26" t="s">
        <v>17</v>
      </c>
      <c r="G16" s="38">
        <v>8333657.4000000004</v>
      </c>
      <c r="I16" s="23"/>
      <c r="J16" s="24"/>
    </row>
    <row r="17" spans="1:11" s="25" customFormat="1" ht="12.75" x14ac:dyDescent="0.2">
      <c r="A17" s="23" t="s">
        <v>18</v>
      </c>
      <c r="B17" s="24">
        <v>604840.61</v>
      </c>
      <c r="C17" s="24"/>
      <c r="F17" s="26" t="s">
        <v>19</v>
      </c>
      <c r="G17" s="38">
        <v>708932.12</v>
      </c>
      <c r="I17" s="23"/>
      <c r="J17" s="24"/>
    </row>
    <row r="18" spans="1:11" s="25" customFormat="1" ht="12.75" x14ac:dyDescent="0.2">
      <c r="A18" s="23" t="s">
        <v>20</v>
      </c>
      <c r="B18" s="24">
        <v>25654257.989999998</v>
      </c>
      <c r="C18" s="24"/>
      <c r="F18" s="26" t="s">
        <v>21</v>
      </c>
      <c r="G18" s="38">
        <v>40302353.109999999</v>
      </c>
      <c r="I18" s="23"/>
      <c r="J18" s="24"/>
    </row>
    <row r="19" spans="1:11" s="25" customFormat="1" ht="12.75" x14ac:dyDescent="0.2">
      <c r="A19" s="23" t="s">
        <v>22</v>
      </c>
      <c r="B19" s="24">
        <v>47991127.420000002</v>
      </c>
      <c r="C19" s="24"/>
      <c r="F19" s="26" t="s">
        <v>23</v>
      </c>
      <c r="G19" s="38">
        <v>96028107.959999993</v>
      </c>
      <c r="I19" s="23"/>
      <c r="J19" s="24"/>
    </row>
    <row r="20" spans="1:11" s="25" customFormat="1" ht="12.75" x14ac:dyDescent="0.2">
      <c r="A20" s="23" t="s">
        <v>24</v>
      </c>
      <c r="B20" s="24">
        <v>1078096.8799999999</v>
      </c>
      <c r="C20" s="24"/>
      <c r="F20" s="26" t="s">
        <v>25</v>
      </c>
      <c r="G20" s="38">
        <v>1397783.63</v>
      </c>
      <c r="H20" s="38"/>
      <c r="I20" s="23"/>
      <c r="J20" s="24"/>
    </row>
    <row r="21" spans="1:11" s="25" customFormat="1" ht="12.75" x14ac:dyDescent="0.2">
      <c r="A21" s="23" t="s">
        <v>26</v>
      </c>
      <c r="B21" s="24">
        <v>7046189.25</v>
      </c>
      <c r="C21" s="24"/>
      <c r="F21" s="26" t="s">
        <v>27</v>
      </c>
      <c r="G21" s="38">
        <v>13415722.33</v>
      </c>
      <c r="H21" s="38"/>
      <c r="I21" s="23"/>
      <c r="J21" s="24"/>
    </row>
    <row r="22" spans="1:11" s="25" customFormat="1" ht="12.75" x14ac:dyDescent="0.2">
      <c r="A22" s="23" t="s">
        <v>28</v>
      </c>
      <c r="B22" s="24">
        <v>325334.87</v>
      </c>
      <c r="C22" s="24"/>
      <c r="F22" s="26" t="s">
        <v>29</v>
      </c>
      <c r="G22" s="38">
        <v>4958144.58</v>
      </c>
      <c r="I22" s="23"/>
      <c r="J22" s="24"/>
      <c r="K22" s="27"/>
    </row>
    <row r="23" spans="1:11" s="25" customFormat="1" x14ac:dyDescent="0.25">
      <c r="A23" s="39" t="s">
        <v>30</v>
      </c>
      <c r="B23" s="40"/>
      <c r="C23" s="41">
        <f>SUM(B22+B21+B20+B19+B18+B17+B16)</f>
        <v>91027132.420000002</v>
      </c>
      <c r="F23" s="26"/>
      <c r="G23" s="38">
        <f>SUM(G16:G22)</f>
        <v>165144701.13</v>
      </c>
      <c r="I23" s="23"/>
      <c r="J23" s="24"/>
    </row>
    <row r="24" spans="1:11" s="25" customFormat="1" x14ac:dyDescent="0.25">
      <c r="A24" s="23" t="s">
        <v>31</v>
      </c>
      <c r="B24" s="24"/>
      <c r="C24" s="21">
        <v>-57964545.229999997</v>
      </c>
      <c r="F24" s="42"/>
      <c r="G24" s="24">
        <v>-131053293.56</v>
      </c>
      <c r="H24" s="38"/>
      <c r="J24" s="43"/>
    </row>
    <row r="25" spans="1:11" s="25" customFormat="1" ht="12.75" customHeight="1" x14ac:dyDescent="0.25">
      <c r="A25" s="28"/>
      <c r="B25" s="28"/>
      <c r="C25" s="44"/>
      <c r="F25" s="42"/>
      <c r="G25" s="37"/>
      <c r="H25" s="38"/>
      <c r="I25" s="38"/>
    </row>
    <row r="26" spans="1:11" customFormat="1" x14ac:dyDescent="0.25">
      <c r="A26" s="31" t="s">
        <v>32</v>
      </c>
      <c r="B26" s="31" t="s">
        <v>10</v>
      </c>
      <c r="C26" s="32">
        <f>C23++C24</f>
        <v>33062587.190000005</v>
      </c>
      <c r="D26" s="34"/>
      <c r="E26" s="34"/>
      <c r="F26" s="45"/>
      <c r="G26" s="36">
        <f>SUM(G23:G24)</f>
        <v>34091407.569999993</v>
      </c>
      <c r="H26" s="46"/>
      <c r="I26" s="25"/>
      <c r="J26" s="25"/>
      <c r="K26" s="25"/>
    </row>
    <row r="27" spans="1:11" s="25" customFormat="1" ht="12.75" x14ac:dyDescent="0.2">
      <c r="A27" s="23" t="s">
        <v>10</v>
      </c>
      <c r="F27" s="42"/>
      <c r="G27" s="38"/>
    </row>
    <row r="28" spans="1:11" ht="16.5" thickBot="1" x14ac:dyDescent="0.3">
      <c r="A28" s="31" t="s">
        <v>33</v>
      </c>
      <c r="B28" s="31" t="s">
        <v>10</v>
      </c>
      <c r="C28" s="47" t="e">
        <f>SUM(C13+C26+#REF!)</f>
        <v>#REF!</v>
      </c>
      <c r="D28" s="32"/>
      <c r="E28" s="48"/>
      <c r="F28" s="47"/>
      <c r="G28" s="49">
        <f>SUM(G26+G13)</f>
        <v>37639604.349999994</v>
      </c>
    </row>
    <row r="29" spans="1:11" customFormat="1" ht="16.5" thickTop="1" x14ac:dyDescent="0.25">
      <c r="A29" s="28"/>
      <c r="B29" s="28"/>
      <c r="C29" s="50"/>
      <c r="D29" s="21"/>
      <c r="F29" s="51"/>
      <c r="G29" s="46"/>
    </row>
    <row r="30" spans="1:11" x14ac:dyDescent="0.25">
      <c r="A30" s="31" t="s">
        <v>34</v>
      </c>
      <c r="B30" s="52"/>
      <c r="C30" s="52"/>
      <c r="D30" s="32"/>
      <c r="E30" s="52"/>
      <c r="F30" s="53"/>
      <c r="G30" s="49"/>
    </row>
    <row r="31" spans="1:11" s="25" customFormat="1" x14ac:dyDescent="0.25">
      <c r="A31" s="23" t="s">
        <v>35</v>
      </c>
      <c r="C31" s="23"/>
      <c r="D31" s="21"/>
      <c r="E31" s="54">
        <f>'[1]Esado de Resultado final'!C94</f>
        <v>4835680.91</v>
      </c>
      <c r="F31" s="26" t="s">
        <v>36</v>
      </c>
      <c r="G31" s="38">
        <v>44884</v>
      </c>
      <c r="I31" s="38"/>
    </row>
    <row r="32" spans="1:11" s="25" customFormat="1" x14ac:dyDescent="0.25">
      <c r="A32" s="23" t="s">
        <v>37</v>
      </c>
      <c r="C32" s="23"/>
      <c r="D32" s="21"/>
      <c r="E32" s="54"/>
      <c r="F32" s="26" t="s">
        <v>38</v>
      </c>
      <c r="G32" s="38">
        <v>0</v>
      </c>
    </row>
    <row r="33" spans="1:10" customFormat="1" x14ac:dyDescent="0.25">
      <c r="A33" s="31" t="s">
        <v>39</v>
      </c>
      <c r="B33" s="55"/>
      <c r="C33" s="47">
        <f>SUM(B31:B31)</f>
        <v>0</v>
      </c>
      <c r="D33" s="32"/>
      <c r="E33" s="56"/>
      <c r="F33" s="57"/>
      <c r="G33" s="58">
        <f>SUM(G31:G32)</f>
        <v>44884</v>
      </c>
    </row>
    <row r="34" spans="1:10" x14ac:dyDescent="0.25">
      <c r="A34" s="13" t="s">
        <v>40</v>
      </c>
      <c r="B34" s="20" t="s">
        <v>10</v>
      </c>
      <c r="C34" s="21"/>
      <c r="D34" s="21"/>
      <c r="G34" s="59"/>
    </row>
    <row r="35" spans="1:10" x14ac:dyDescent="0.25">
      <c r="A35" s="31" t="s">
        <v>41</v>
      </c>
      <c r="B35" s="34"/>
      <c r="C35" s="32" t="e">
        <f>SUM(#REF!+C33)</f>
        <v>#REF!</v>
      </c>
      <c r="D35" s="52"/>
      <c r="E35" s="52"/>
      <c r="F35" s="53"/>
      <c r="G35" s="49">
        <f>SUM(G33)</f>
        <v>44884</v>
      </c>
      <c r="I35" s="59"/>
    </row>
    <row r="36" spans="1:10" customFormat="1" x14ac:dyDescent="0.25">
      <c r="A36" s="28"/>
      <c r="B36" s="13"/>
      <c r="C36" s="44"/>
      <c r="F36" s="51"/>
      <c r="G36" s="46"/>
    </row>
    <row r="37" spans="1:10" x14ac:dyDescent="0.25">
      <c r="A37" s="20" t="s">
        <v>42</v>
      </c>
      <c r="B37" s="24">
        <v>0</v>
      </c>
      <c r="G37" s="59"/>
    </row>
    <row r="38" spans="1:10" s="25" customFormat="1" ht="12.75" x14ac:dyDescent="0.2">
      <c r="A38" s="23" t="s">
        <v>43</v>
      </c>
      <c r="B38" s="24"/>
      <c r="C38" s="23"/>
      <c r="D38" s="24">
        <f>'[1]Esado de Resultado final'!E93</f>
        <v>-13236296.839999974</v>
      </c>
      <c r="F38" s="26" t="s">
        <v>44</v>
      </c>
      <c r="G38" s="38">
        <v>-7966288.7000000002</v>
      </c>
      <c r="I38" s="38"/>
    </row>
    <row r="39" spans="1:10" s="25" customFormat="1" ht="12.75" x14ac:dyDescent="0.2">
      <c r="A39" s="23" t="s">
        <v>45</v>
      </c>
      <c r="B39" s="24"/>
      <c r="C39" s="23"/>
      <c r="D39" s="24"/>
      <c r="F39" s="42"/>
      <c r="G39" s="38">
        <v>17829821.539999999</v>
      </c>
      <c r="H39" s="38"/>
      <c r="I39" s="38"/>
      <c r="J39" s="38"/>
    </row>
    <row r="40" spans="1:10" s="25" customFormat="1" ht="12.75" hidden="1" x14ac:dyDescent="0.2">
      <c r="A40" s="23"/>
      <c r="B40" s="24"/>
      <c r="C40" s="23"/>
      <c r="D40" s="24"/>
      <c r="F40" s="42"/>
      <c r="G40" s="38">
        <v>0.02</v>
      </c>
    </row>
    <row r="41" spans="1:10" s="25" customFormat="1" x14ac:dyDescent="0.25">
      <c r="A41" s="23" t="s">
        <v>46</v>
      </c>
      <c r="B41" s="24">
        <f>14845570.92+542</f>
        <v>14846112.92</v>
      </c>
      <c r="C41" s="21"/>
      <c r="D41" s="60"/>
      <c r="E41" s="21">
        <f>'[1]No. 1 Efectivo en caja y banco'!B12</f>
        <v>18430</v>
      </c>
      <c r="F41" s="21"/>
      <c r="G41" s="61">
        <v>27731187.489999998</v>
      </c>
      <c r="I41" s="38"/>
    </row>
    <row r="42" spans="1:10" customFormat="1" x14ac:dyDescent="0.25">
      <c r="A42" s="28"/>
      <c r="B42" s="24"/>
      <c r="C42" s="21"/>
      <c r="E42" s="24">
        <v>17277504.149999999</v>
      </c>
      <c r="F42" s="24"/>
      <c r="G42" s="46"/>
    </row>
    <row r="43" spans="1:10" x14ac:dyDescent="0.25">
      <c r="A43" s="31" t="s">
        <v>47</v>
      </c>
      <c r="B43" s="62"/>
      <c r="C43" s="32">
        <f>SUM(B37:B42)</f>
        <v>14846112.92</v>
      </c>
      <c r="D43" s="52"/>
      <c r="E43" s="63">
        <v>2257531.38</v>
      </c>
      <c r="F43" s="63"/>
      <c r="G43" s="49">
        <f>SUM(G38:G42)</f>
        <v>37594720.349999994</v>
      </c>
      <c r="H43" s="59"/>
      <c r="I43" s="59"/>
    </row>
    <row r="44" spans="1:10" customFormat="1" x14ac:dyDescent="0.25">
      <c r="A44" s="28"/>
      <c r="B44" s="20" t="s">
        <v>10</v>
      </c>
      <c r="C44" s="44"/>
      <c r="E44" s="60">
        <v>8400615.9300000109</v>
      </c>
      <c r="F44" s="64"/>
      <c r="G44" s="46"/>
      <c r="H44" s="46"/>
      <c r="I44" s="46"/>
    </row>
    <row r="45" spans="1:10" ht="16.5" thickBot="1" x14ac:dyDescent="0.3">
      <c r="A45" s="31" t="s">
        <v>48</v>
      </c>
      <c r="B45" s="62"/>
      <c r="C45" s="32"/>
      <c r="D45" s="52"/>
      <c r="E45" s="65">
        <f>'[1]No. 2 Inventarios'!B34</f>
        <v>1924295.91</v>
      </c>
      <c r="F45" s="66"/>
      <c r="G45" s="49">
        <f>+G43+G35</f>
        <v>37639604.349999994</v>
      </c>
      <c r="H45" s="59"/>
      <c r="I45" s="59"/>
      <c r="J45" s="59"/>
    </row>
    <row r="46" spans="1:10" customFormat="1" ht="16.5" thickTop="1" x14ac:dyDescent="0.25">
      <c r="A46" s="28"/>
      <c r="B46" s="13"/>
      <c r="C46" s="50"/>
      <c r="F46" s="51"/>
      <c r="I46" s="46"/>
    </row>
    <row r="47" spans="1:10" x14ac:dyDescent="0.25">
      <c r="A47" s="67" t="s">
        <v>49</v>
      </c>
      <c r="B47" s="67"/>
      <c r="C47" s="67"/>
      <c r="D47" s="67"/>
      <c r="E47" s="67"/>
      <c r="F47" s="67"/>
      <c r="G47" s="67"/>
    </row>
    <row r="48" spans="1:10" x14ac:dyDescent="0.25">
      <c r="A48" s="67" t="s">
        <v>50</v>
      </c>
      <c r="B48" s="67"/>
      <c r="C48" s="67"/>
      <c r="D48" s="67"/>
      <c r="E48" s="67"/>
      <c r="F48" s="67"/>
      <c r="G48" s="67"/>
    </row>
    <row r="49" spans="1:7" x14ac:dyDescent="0.25">
      <c r="A49" s="68" t="s">
        <v>51</v>
      </c>
      <c r="B49" s="68"/>
      <c r="C49" s="68"/>
      <c r="D49" s="68"/>
      <c r="E49" s="68"/>
      <c r="F49" s="68"/>
      <c r="G49" s="68"/>
    </row>
  </sheetData>
  <mergeCells count="8">
    <mergeCell ref="A48:G48"/>
    <mergeCell ref="A49:G49"/>
    <mergeCell ref="A1:G1"/>
    <mergeCell ref="A2:G2"/>
    <mergeCell ref="A3:G3"/>
    <mergeCell ref="A4:G4"/>
    <mergeCell ref="A5:G5"/>
    <mergeCell ref="A47:G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dcterms:created xsi:type="dcterms:W3CDTF">2025-02-10T13:56:14Z</dcterms:created>
  <dcterms:modified xsi:type="dcterms:W3CDTF">2025-02-10T13:57:05Z</dcterms:modified>
</cp:coreProperties>
</file>