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74B42603-748A-4646-9532-9F8948EA795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3" l="1"/>
  <c r="G37" i="2" l="1"/>
  <c r="G29" i="2"/>
  <c r="G18" i="2"/>
  <c r="G27" i="2"/>
  <c r="G24" i="2"/>
  <c r="G19" i="2" l="1"/>
  <c r="G17" i="2"/>
  <c r="G13" i="2"/>
  <c r="B16" i="3"/>
  <c r="D13" i="2"/>
  <c r="D12" i="2" s="1"/>
  <c r="D17" i="2"/>
  <c r="D14" i="2"/>
  <c r="E17" i="2"/>
  <c r="E14" i="2"/>
  <c r="E13" i="2"/>
  <c r="F18" i="2"/>
  <c r="C16" i="3"/>
  <c r="D28" i="1"/>
  <c r="D12" i="1"/>
  <c r="M16" i="3"/>
  <c r="M26" i="3"/>
  <c r="M52" i="3"/>
  <c r="Q18" i="2"/>
  <c r="L16" i="3"/>
  <c r="E54" i="1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K52" i="3"/>
  <c r="D52" i="3"/>
  <c r="C52" i="3"/>
  <c r="B52" i="3"/>
  <c r="B26" i="3"/>
  <c r="D18" i="2"/>
  <c r="D18" i="1" l="1"/>
  <c r="M10" i="3"/>
  <c r="E54" i="2"/>
  <c r="Q54" i="2"/>
  <c r="E38" i="2"/>
  <c r="E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D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P18" i="2"/>
  <c r="O18" i="2"/>
  <c r="N18" i="2"/>
  <c r="K18" i="2"/>
  <c r="J18" i="2"/>
  <c r="I18" i="2"/>
  <c r="H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R12" i="2" l="1"/>
  <c r="E83" i="3"/>
  <c r="D83" i="3"/>
  <c r="C83" i="3"/>
  <c r="B83" i="3"/>
  <c r="M83" i="3"/>
  <c r="F83" i="3"/>
  <c r="G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8" i="1"/>
  <c r="E12" i="1"/>
  <c r="E85" i="1" l="1"/>
  <c r="D85" i="1"/>
  <c r="N83" i="3"/>
  <c r="R85" i="2"/>
</calcChain>
</file>

<file path=xl/sharedStrings.xml><?xml version="1.0" encoding="utf-8"?>
<sst xmlns="http://schemas.openxmlformats.org/spreadsheetml/2006/main" count="291" uniqueCount="116">
  <si>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</si>
  <si>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</si>
  <si>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</si>
  <si>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</si>
  <si>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</si>
  <si>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</si>
  <si>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</si>
  <si>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</si>
  <si>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</si>
  <si>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</si>
  <si>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</si>
  <si>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</si>
  <si>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</si>
  <si>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</si>
  <si>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</si>
  <si>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</si>
  <si>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</si>
  <si>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</si>
  <si>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</si>
  <si>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</si>
  <si>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</si>
  <si>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</si>
  <si>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</si>
  <si>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</si>
  <si>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</si>
  <si>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</si>
  <si>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</si>
  <si>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</si>
  <si>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</si>
  <si>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</si>
  <si>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</si>
  <si>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</si>
  <si>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</si>
  <si>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</si>
  <si>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</si>
  <si>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</si>
  <si>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</si>
  <si>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</si>
  <si>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</si>
  <si>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</si>
  <si>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</si>
  <si>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</si>
  <si>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</si>
  <si>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</si>
  <si>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</si>
  <si>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</si>
  <si>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</si>
  <si>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</si>
  <si>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</si>
  <si>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</si>
  <si>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</si>
  <si>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</si>
  <si>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</si>
  <si>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</si>
  <si>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</si>
  <si>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</si>
  <si>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</si>
  <si>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</si>
  <si>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</si>
  <si>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</si>
  <si>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</si>
  <si>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</si>
  <si>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</si>
  <si>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</si>
  <si>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</si>
  <si>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</si>
  <si>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</si>
  <si>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</si>
  <si>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</si>
  <si>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</si>
  <si>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</si>
  <si>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</si>
  <si>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</si>
  <si>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</si>
  <si>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</si>
  <si>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</si>
  <si>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</si>
  <si>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</si>
  <si>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</si>
  <si>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</si>
  <si>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</si>
  <si>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</si>
  <si>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</si>
  <si>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</si>
  <si>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</si>
  <si>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</si>
  <si>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</si>
  <si>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</si>
  <si>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</si>
  <si>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</si>
  <si>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</si>
  <si>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</si>
  <si>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</si>
  <si>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</si>
  <si>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</si>
  <si>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</si>
  <si>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</si>
  <si>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</si>
  <si>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</si>
  <si>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</si>
  <si>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</si>
  <si>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</si>
  <si>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</si>
  <si>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</si>
  <si>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</si>
  <si>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</si>
  <si>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</si>
  <si>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</si>
  <si>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</si>
  <si>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</si>
  <si>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    Director Adm. y Financiero Interino</t>
  </si>
  <si>
    <t>Sept</t>
  </si>
  <si>
    <t>Oct</t>
  </si>
  <si>
    <t>Nov</t>
  </si>
  <si>
    <t>Dic</t>
  </si>
  <si>
    <t xml:space="preserve">                                                                                                                 Humberto Méndez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</si>
</sst>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1</xdr:row>
      <xdr:rowOff>171450</xdr:rowOff>
    </xdr:from>
    <xdr:to>
      <xdr:col>13</xdr:col>
      <xdr:colOff>942975</xdr:colOff>
      <xdr:row>5</xdr:row>
      <xdr:rowOff>180975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1449050" y="361950"/>
          <a:ext cx="19240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190501</xdr:colOff>
      <xdr:row>1</xdr:row>
      <xdr:rowOff>200025</xdr:rowOff>
    </xdr:from>
    <xdr:to>
      <xdr:col>13</xdr:col>
      <xdr:colOff>866776</xdr:colOff>
      <xdr:row>6</xdr:row>
      <xdr:rowOff>22516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8101" y="390525"/>
          <a:ext cx="1828800" cy="10512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25" workbookViewId="0">
      <selection activeCell="E87" sqref="E87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2024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91550849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22629000</v>
      </c>
      <c r="E23" s="6">
        <v>22924000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4918500</v>
      </c>
    </row>
    <row r="26" spans="3:6" x14ac:dyDescent="0.25">
      <c r="C26" s="5" t="s">
        <v>15</v>
      </c>
      <c r="D26" s="6">
        <v>3896849</v>
      </c>
      <c r="E26" s="6">
        <v>3583349</v>
      </c>
    </row>
    <row r="27" spans="3:6" x14ac:dyDescent="0.25">
      <c r="C27" s="5" t="s">
        <v>16</v>
      </c>
      <c r="D27" s="6">
        <v>2900000</v>
      </c>
      <c r="E27" s="6">
        <v>2900000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15617678</v>
      </c>
    </row>
    <row r="29" spans="3:6" x14ac:dyDescent="0.25">
      <c r="C29" s="5" t="s">
        <v>18</v>
      </c>
      <c r="D29" s="6">
        <v>665000</v>
      </c>
      <c r="E29" s="6">
        <v>665000</v>
      </c>
    </row>
    <row r="30" spans="3:6" x14ac:dyDescent="0.25">
      <c r="C30" s="5" t="s">
        <v>19</v>
      </c>
      <c r="D30" s="6">
        <v>448000</v>
      </c>
      <c r="E30" s="6">
        <v>448000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700000</v>
      </c>
    </row>
    <row r="34" spans="3:5" x14ac:dyDescent="0.25">
      <c r="C34" s="5" t="s">
        <v>23</v>
      </c>
      <c r="D34" s="6">
        <v>119678</v>
      </c>
      <c r="E34" s="6">
        <v>119678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1900000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3000000</v>
      </c>
    </row>
    <row r="55" spans="3:5" x14ac:dyDescent="0.25">
      <c r="C55" s="5" t="s">
        <v>44</v>
      </c>
      <c r="D55" s="6">
        <v>1900000</v>
      </c>
      <c r="E55" s="6">
        <v>1900000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1100000</v>
      </c>
      <c r="E59" s="6">
        <v>1100000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317021740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A55" workbookViewId="0">
      <selection activeCell="G65" sqref="G6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49" t="s">
        <v>98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3:19" ht="21" customHeight="1" x14ac:dyDescent="0.25">
      <c r="C4" s="51" t="s">
        <v>100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3:19" ht="15.75" x14ac:dyDescent="0.25">
      <c r="C5" s="43">
        <v>2024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3:19" ht="15.75" customHeight="1" x14ac:dyDescent="0.25">
      <c r="C6" s="38" t="s">
        <v>92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3:19" ht="15.75" customHeight="1" x14ac:dyDescent="0.25">
      <c r="C7" s="39" t="s">
        <v>77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9" spans="3:19" ht="25.5" customHeight="1" x14ac:dyDescent="0.25">
      <c r="C9" s="40" t="s">
        <v>66</v>
      </c>
      <c r="D9" s="41" t="s">
        <v>94</v>
      </c>
      <c r="E9" s="41" t="s">
        <v>93</v>
      </c>
      <c r="F9" s="46" t="s">
        <v>91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3:19" x14ac:dyDescent="0.25">
      <c r="C10" s="40"/>
      <c r="D10" s="42"/>
      <c r="E10" s="42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220213213</v>
      </c>
      <c r="E12" s="25">
        <f>E13+E14+E17</f>
        <v>206803213</v>
      </c>
      <c r="F12" s="25">
        <f t="shared" ref="F12:Q12" si="0">F13+F14+F17</f>
        <v>14296930.99</v>
      </c>
      <c r="G12" s="25">
        <f t="shared" si="0"/>
        <v>14372212.880000001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28669143.870000001</v>
      </c>
    </row>
    <row r="13" spans="3:19" x14ac:dyDescent="0.25">
      <c r="C13" s="5" t="s">
        <v>2</v>
      </c>
      <c r="D13" s="24">
        <f>145407162+6404000+12450000+3700000+1500000</f>
        <v>169461162</v>
      </c>
      <c r="E13" s="24">
        <f>131997162+6404000+12450000+3700000+1500000</f>
        <v>156051162</v>
      </c>
      <c r="F13" s="24">
        <v>12143507.34</v>
      </c>
      <c r="G13" s="24">
        <f>11376807.09+827000</f>
        <v>12203807.09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24347314.43</v>
      </c>
    </row>
    <row r="14" spans="3:19" x14ac:dyDescent="0.25">
      <c r="C14" s="5" t="s">
        <v>3</v>
      </c>
      <c r="D14" s="24">
        <f>4002000+12000000+12000000</f>
        <v>28002000</v>
      </c>
      <c r="E14" s="24">
        <f>4002000+12000000+12000000</f>
        <v>28002000</v>
      </c>
      <c r="F14" s="24">
        <v>333500</v>
      </c>
      <c r="G14" s="24">
        <v>333500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667000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f>10570151+10854000+1325900</f>
        <v>22750051</v>
      </c>
      <c r="E17" s="24">
        <f>10570151+10854000+1325900</f>
        <v>22750051</v>
      </c>
      <c r="F17" s="24">
        <v>1819923.65</v>
      </c>
      <c r="G17" s="24">
        <f>859409.67+866470.3+109025.82</f>
        <v>1834905.7900000003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3654829.4400000004</v>
      </c>
    </row>
    <row r="18" spans="3:18" x14ac:dyDescent="0.25">
      <c r="C18" s="3" t="s">
        <v>7</v>
      </c>
      <c r="D18" s="25">
        <f>D19+D20+D21+D22+D23+D24+D25+D26+D27</f>
        <v>78140849</v>
      </c>
      <c r="E18" s="25">
        <f>E19+E20+E21+E22+E23+E24+E25+E26+E27</f>
        <v>91550849</v>
      </c>
      <c r="F18" s="25">
        <f>F19+F20+F21+F22+F23+F24+F25+F26+F27</f>
        <v>6620670.3200000003</v>
      </c>
      <c r="G18" s="25">
        <f>G19+G20+G21+G22+G23+G24+G25+G26+G27</f>
        <v>4391463.0600000005</v>
      </c>
      <c r="H18" s="25">
        <f t="shared" ref="H18:P18" si="2">H19+H20+H21+H22+H23+H24+H25+H26</f>
        <v>0</v>
      </c>
      <c r="I18" s="25">
        <f t="shared" si="2"/>
        <v>0</v>
      </c>
      <c r="J18" s="25">
        <f t="shared" si="2"/>
        <v>0</v>
      </c>
      <c r="K18" s="25">
        <f t="shared" si="2"/>
        <v>0</v>
      </c>
      <c r="L18" s="25">
        <f>L19+L20+L21+L22+L23+L24+L25+L26+L27</f>
        <v>0</v>
      </c>
      <c r="M18" s="25">
        <f>M19+M20+M21+M22+M23+M24+M25+M26+M27</f>
        <v>0</v>
      </c>
      <c r="N18" s="25">
        <f t="shared" si="2"/>
        <v>0</v>
      </c>
      <c r="O18" s="25">
        <f t="shared" si="2"/>
        <v>0</v>
      </c>
      <c r="P18" s="25">
        <f t="shared" si="2"/>
        <v>0</v>
      </c>
      <c r="Q18" s="25">
        <f>Q19+Q20+Q21+Q22+Q23+Q24+Q25+Q26+Q27</f>
        <v>0</v>
      </c>
      <c r="R18" s="25">
        <f t="shared" si="1"/>
        <v>11012133.380000001</v>
      </c>
    </row>
    <row r="19" spans="3:18" x14ac:dyDescent="0.25">
      <c r="C19" s="5" t="s">
        <v>8</v>
      </c>
      <c r="D19" s="24">
        <v>23080000</v>
      </c>
      <c r="E19" s="24">
        <v>23080000</v>
      </c>
      <c r="F19" s="24">
        <v>2305139.54</v>
      </c>
      <c r="G19" s="24">
        <f>435773.34+200867.09+986583.16+572753.39</f>
        <v>2195976.98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4501116.5199999996</v>
      </c>
    </row>
    <row r="20" spans="3:18" x14ac:dyDescent="0.25">
      <c r="C20" s="5" t="s">
        <v>9</v>
      </c>
      <c r="D20" s="24">
        <v>515000</v>
      </c>
      <c r="E20" s="24">
        <v>515000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4200000</v>
      </c>
      <c r="E21" s="24">
        <v>17610000</v>
      </c>
      <c r="F21" s="24">
        <v>2686800</v>
      </c>
      <c r="G21" s="24">
        <v>1180200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3867000</v>
      </c>
    </row>
    <row r="22" spans="3:18" x14ac:dyDescent="0.25">
      <c r="C22" s="5" t="s">
        <v>11</v>
      </c>
      <c r="D22" s="24">
        <v>2720000</v>
      </c>
      <c r="E22" s="24">
        <v>2720000</v>
      </c>
      <c r="F22" s="24">
        <v>0</v>
      </c>
      <c r="G22" s="24">
        <v>217739.5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217739.5</v>
      </c>
    </row>
    <row r="23" spans="3:18" x14ac:dyDescent="0.25">
      <c r="C23" s="5" t="s">
        <v>12</v>
      </c>
      <c r="D23" s="24">
        <v>22629000</v>
      </c>
      <c r="E23" s="24">
        <v>22924000</v>
      </c>
      <c r="F23" s="24">
        <v>1346926.08</v>
      </c>
      <c r="G23" s="24">
        <v>588468.36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1935394.44</v>
      </c>
    </row>
    <row r="24" spans="3:18" x14ac:dyDescent="0.25">
      <c r="C24" s="5" t="s">
        <v>13</v>
      </c>
      <c r="D24" s="24">
        <v>13300000</v>
      </c>
      <c r="E24" s="24">
        <v>13300000</v>
      </c>
      <c r="F24" s="24">
        <v>0</v>
      </c>
      <c r="G24" s="24">
        <f>49135.2+54566.66</f>
        <v>103701.86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103701.86</v>
      </c>
    </row>
    <row r="25" spans="3:18" ht="30" x14ac:dyDescent="0.25">
      <c r="C25" s="29" t="s">
        <v>14</v>
      </c>
      <c r="D25" s="24">
        <v>4900000</v>
      </c>
      <c r="E25" s="24">
        <v>4918500</v>
      </c>
      <c r="F25" s="24">
        <v>0</v>
      </c>
      <c r="G25" s="24">
        <v>26786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26786</v>
      </c>
    </row>
    <row r="26" spans="3:18" x14ac:dyDescent="0.25">
      <c r="C26" s="5" t="s">
        <v>15</v>
      </c>
      <c r="D26" s="24">
        <v>3896849</v>
      </c>
      <c r="E26" s="24">
        <v>3583349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0</v>
      </c>
    </row>
    <row r="27" spans="3:18" x14ac:dyDescent="0.25">
      <c r="C27" s="5" t="s">
        <v>16</v>
      </c>
      <c r="D27" s="24">
        <v>2900000</v>
      </c>
      <c r="E27" s="24">
        <v>2900000</v>
      </c>
      <c r="F27" s="24">
        <v>281804.7</v>
      </c>
      <c r="G27" s="24">
        <f>68819.96+9770.4</f>
        <v>78590.36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360395.06</v>
      </c>
    </row>
    <row r="28" spans="3:18" x14ac:dyDescent="0.25">
      <c r="C28" s="3" t="s">
        <v>17</v>
      </c>
      <c r="D28" s="25">
        <f>D29+D30+D31+D32+D33+D34+D35+D37</f>
        <v>15617678</v>
      </c>
      <c r="E28" s="25">
        <f>E29+E30+E31+E32+E33+E34+E35+E37</f>
        <v>15617678</v>
      </c>
      <c r="F28" s="25">
        <f t="shared" ref="F28:R28" si="3">F29+F30+F31+F32+F33+F34+F35+F37</f>
        <v>715604</v>
      </c>
      <c r="G28" s="25">
        <f t="shared" si="3"/>
        <v>2060669.4</v>
      </c>
      <c r="H28" s="25">
        <f t="shared" si="3"/>
        <v>0</v>
      </c>
      <c r="I28" s="25">
        <f t="shared" si="3"/>
        <v>0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0</v>
      </c>
      <c r="R28" s="25">
        <f t="shared" si="3"/>
        <v>2776273.4000000004</v>
      </c>
    </row>
    <row r="29" spans="3:18" x14ac:dyDescent="0.25">
      <c r="C29" s="5" t="s">
        <v>18</v>
      </c>
      <c r="D29" s="24">
        <v>665000</v>
      </c>
      <c r="E29" s="24">
        <v>665000</v>
      </c>
      <c r="F29" s="24">
        <v>0</v>
      </c>
      <c r="G29" s="24">
        <f>10570+25623.2</f>
        <v>36193.199999999997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4">SUM(F29:Q29)</f>
        <v>36193.199999999997</v>
      </c>
    </row>
    <row r="30" spans="3:18" x14ac:dyDescent="0.25">
      <c r="C30" s="5" t="s">
        <v>19</v>
      </c>
      <c r="D30" s="24">
        <v>448000</v>
      </c>
      <c r="E30" s="24">
        <v>448000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4"/>
        <v>0</v>
      </c>
    </row>
    <row r="31" spans="3:18" x14ac:dyDescent="0.25">
      <c r="C31" s="5" t="s">
        <v>20</v>
      </c>
      <c r="D31" s="24">
        <v>675000</v>
      </c>
      <c r="E31" s="24">
        <v>675000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4"/>
        <v>0</v>
      </c>
    </row>
    <row r="32" spans="3:18" x14ac:dyDescent="0.25">
      <c r="C32" s="5" t="s">
        <v>21</v>
      </c>
      <c r="D32" s="24">
        <v>10000</v>
      </c>
      <c r="E32" s="24">
        <v>10000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4"/>
        <v>0</v>
      </c>
    </row>
    <row r="33" spans="3:18" x14ac:dyDescent="0.25">
      <c r="C33" s="5" t="s">
        <v>22</v>
      </c>
      <c r="D33" s="24">
        <v>700000</v>
      </c>
      <c r="E33" s="24">
        <v>700000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4"/>
        <v>0</v>
      </c>
    </row>
    <row r="34" spans="3:18" x14ac:dyDescent="0.25">
      <c r="C34" s="5" t="s">
        <v>23</v>
      </c>
      <c r="D34" s="24">
        <v>119678</v>
      </c>
      <c r="E34" s="24">
        <v>119678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4"/>
        <v>0</v>
      </c>
    </row>
    <row r="35" spans="3:18" x14ac:dyDescent="0.25">
      <c r="C35" s="5" t="s">
        <v>24</v>
      </c>
      <c r="D35" s="24">
        <v>11100000</v>
      </c>
      <c r="E35" s="24">
        <v>11100000</v>
      </c>
      <c r="F35" s="24">
        <v>715604</v>
      </c>
      <c r="G35" s="24">
        <v>1907604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4"/>
        <v>2623208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4"/>
        <v>0</v>
      </c>
    </row>
    <row r="37" spans="3:18" x14ac:dyDescent="0.25">
      <c r="C37" s="5" t="s">
        <v>26</v>
      </c>
      <c r="D37" s="24">
        <v>1900000</v>
      </c>
      <c r="E37" s="24">
        <v>1900000</v>
      </c>
      <c r="F37" s="24">
        <v>0</v>
      </c>
      <c r="G37" s="24">
        <f>23610.9+93261.3</f>
        <v>116872.20000000001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116872.20000000001</v>
      </c>
    </row>
    <row r="38" spans="3:18" x14ac:dyDescent="0.25">
      <c r="C38" s="3" t="s">
        <v>27</v>
      </c>
      <c r="D38" s="25">
        <f>D39</f>
        <v>50000</v>
      </c>
      <c r="E38" s="25">
        <f>E39</f>
        <v>50000</v>
      </c>
      <c r="F38" s="25">
        <f t="shared" ref="F38:R38" si="5">F39</f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  <c r="R38" s="25">
        <f t="shared" si="5"/>
        <v>0</v>
      </c>
    </row>
    <row r="39" spans="3:18" x14ac:dyDescent="0.25">
      <c r="C39" s="5" t="s">
        <v>28</v>
      </c>
      <c r="D39" s="24">
        <v>50000</v>
      </c>
      <c r="E39" s="24">
        <v>50000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3000000</v>
      </c>
      <c r="E54" s="25">
        <f>E55+E58+E59+E56</f>
        <v>3000000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J56</f>
        <v>0</v>
      </c>
      <c r="K54" s="25">
        <f t="shared" ref="K54:P54" si="6">K55+K58+K59</f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 t="shared" si="6"/>
        <v>0</v>
      </c>
      <c r="Q54" s="25">
        <f>Q55+Q58+Q59+Q56</f>
        <v>0</v>
      </c>
      <c r="R54" s="25">
        <f>SUM(F54:Q54)</f>
        <v>0</v>
      </c>
    </row>
    <row r="55" spans="3:18" x14ac:dyDescent="0.25">
      <c r="C55" s="5" t="s">
        <v>44</v>
      </c>
      <c r="D55" s="24">
        <v>1900000</v>
      </c>
      <c r="E55" s="24">
        <v>1900000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/>
      <c r="O55" s="24"/>
      <c r="P55" s="24"/>
      <c r="Q55" s="24"/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7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7"/>
        <v>0</v>
      </c>
    </row>
    <row r="59" spans="3:18" x14ac:dyDescent="0.25">
      <c r="C59" s="5" t="s">
        <v>48</v>
      </c>
      <c r="D59" s="24">
        <v>1100000</v>
      </c>
      <c r="E59" s="24">
        <v>1100000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/>
      <c r="R59" s="24">
        <f t="shared" si="7"/>
        <v>0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317021740</v>
      </c>
      <c r="E85" s="28">
        <f>E54+E38+E28+E18+E12</f>
        <v>317021740</v>
      </c>
      <c r="F85" s="28">
        <f t="shared" ref="F85:R85" si="8">F54+F38+F28+F18+F12</f>
        <v>21633205.310000002</v>
      </c>
      <c r="G85" s="28">
        <f t="shared" si="8"/>
        <v>20824345.340000004</v>
      </c>
      <c r="H85" s="28">
        <f t="shared" si="8"/>
        <v>0</v>
      </c>
      <c r="I85" s="28">
        <f t="shared" si="8"/>
        <v>0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0</v>
      </c>
      <c r="R85" s="28">
        <f t="shared" si="8"/>
        <v>42457550.650000006</v>
      </c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102</v>
      </c>
      <c r="E93" s="30"/>
      <c r="F93" s="30"/>
      <c r="G93" s="30"/>
      <c r="H93" s="31" t="s">
        <v>103</v>
      </c>
      <c r="J93" s="32"/>
      <c r="L93" s="33"/>
      <c r="M93" s="30"/>
    </row>
    <row r="94" spans="3:18" ht="18.75" x14ac:dyDescent="0.3">
      <c r="C94" s="34"/>
      <c r="D94" s="34" t="s">
        <v>104</v>
      </c>
      <c r="E94" s="32"/>
      <c r="F94" s="30"/>
      <c r="G94" s="30"/>
      <c r="H94" s="34" t="s">
        <v>104</v>
      </c>
      <c r="J94" s="34"/>
      <c r="K94" s="30"/>
      <c r="L94" s="30"/>
      <c r="M94" s="30"/>
    </row>
    <row r="95" spans="3:18" ht="18.75" x14ac:dyDescent="0.3">
      <c r="C95" s="32"/>
      <c r="D95" s="32" t="s">
        <v>105</v>
      </c>
      <c r="E95" s="32"/>
      <c r="F95" s="30"/>
      <c r="G95" s="30"/>
      <c r="H95" s="32" t="s">
        <v>106</v>
      </c>
      <c r="I95" s="45" t="s">
        <v>108</v>
      </c>
      <c r="J95" s="45"/>
      <c r="K95" s="45"/>
      <c r="L95" s="45"/>
      <c r="M95" s="30"/>
    </row>
    <row r="96" spans="3:18" ht="18.75" x14ac:dyDescent="0.3">
      <c r="C96" s="32"/>
      <c r="D96" s="32" t="s">
        <v>107</v>
      </c>
      <c r="E96" s="32"/>
      <c r="F96" s="30"/>
      <c r="G96" s="30"/>
      <c r="H96" s="32" t="s">
        <v>109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0"/>
  <sheetViews>
    <sheetView showGridLines="0" tabSelected="1" topLeftCell="A67" zoomScaleNormal="100" workbookViewId="0">
      <selection activeCell="E77" sqref="E7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4" width="9" customWidth="1"/>
    <col min="5" max="5" width="9.5703125" customWidth="1"/>
    <col min="6" max="6" width="9.140625" customWidth="1"/>
    <col min="7" max="8" width="9" customWidth="1"/>
    <col min="9" max="9" width="9.28515625" customWidth="1"/>
    <col min="10" max="10" width="8.140625" customWidth="1"/>
    <col min="11" max="11" width="7.7109375" customWidth="1"/>
    <col min="12" max="12" width="10.140625" customWidth="1"/>
    <col min="13" max="13" width="7.140625" customWidth="1"/>
    <col min="14" max="14" width="14.5703125" customWidth="1"/>
  </cols>
  <sheetData>
    <row r="1" spans="1:15" ht="5.25" customHeight="1" x14ac:dyDescent="0.25"/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111</v>
      </c>
      <c r="K8" s="35" t="s">
        <v>112</v>
      </c>
      <c r="L8" s="35" t="s">
        <v>113</v>
      </c>
      <c r="M8" s="35" t="s">
        <v>114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28669143.869999997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24347314.43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667000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3654829.44</v>
      </c>
    </row>
    <row r="16" spans="1:15" ht="17.25" customHeight="1" x14ac:dyDescent="0.25">
      <c r="A16" s="3" t="s">
        <v>7</v>
      </c>
      <c r="B16" s="25">
        <f>B17+B18+B19+B20+B21+B22+B23+B24+B25</f>
        <v>6620670.3200000003</v>
      </c>
      <c r="C16" s="25">
        <f>C17+C18+C19+C20+C21+C22+C23+C24+C25</f>
        <v>4391463.0600000005</v>
      </c>
      <c r="D16" s="25">
        <f t="shared" ref="D16:K16" si="1">D17+D18+D19+D20+D21+D22+D23+D24</f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11012133.379999999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4501116.5199999996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3867000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217739.5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1935394.44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103701.86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26786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360395.06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0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2776273.4000000004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36193.199999999997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2623208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116872.2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ht="20.25" customHeight="1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</f>
        <v>0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42457550.649999999</v>
      </c>
    </row>
    <row r="84" spans="1:14" ht="6" customHeight="1" x14ac:dyDescent="0.25"/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39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115</v>
      </c>
      <c r="F87" s="36"/>
      <c r="G87" s="36"/>
      <c r="H87" s="36"/>
      <c r="I87" s="36"/>
      <c r="J87" s="30"/>
    </row>
    <row r="88" spans="1:14" s="53" customFormat="1" ht="18.75" x14ac:dyDescent="0.3">
      <c r="A88" s="31" t="s">
        <v>107</v>
      </c>
      <c r="B88" s="31"/>
      <c r="C88" s="30"/>
      <c r="D88" s="30"/>
      <c r="E88" s="31" t="s">
        <v>110</v>
      </c>
      <c r="G88" s="31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" right="0" top="0.55118110236220474" bottom="0.59055118110236227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2024-03-06T13:40:23Z</cp:lastPrinted>
  <dcterms:created xsi:type="dcterms:W3CDTF">2021-07-29T18:58:50Z</dcterms:created>
  <dcterms:modified xsi:type="dcterms:W3CDTF">2024-03-06T14:05:18Z</dcterms:modified>
</cp:coreProperties>
</file>