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A44B8228-7F40-41CA-B799-E55D897754D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6" i="3" l="1"/>
  <c r="B11" i="2"/>
  <c r="B15" i="2"/>
  <c r="B12" i="2"/>
  <c r="C15" i="2"/>
  <c r="C12" i="2"/>
  <c r="C11" i="2"/>
  <c r="D16" i="2"/>
  <c r="C16" i="3"/>
  <c r="E16" i="2"/>
  <c r="D28" i="1"/>
  <c r="D12" i="1"/>
  <c r="M16" i="3"/>
  <c r="M26" i="3"/>
  <c r="M52" i="3"/>
  <c r="O16" i="2"/>
  <c r="L16" i="3"/>
  <c r="E54" i="1"/>
  <c r="K26" i="3"/>
  <c r="P34" i="2"/>
  <c r="P57" i="2"/>
  <c r="P56" i="2"/>
  <c r="P55" i="2"/>
  <c r="B10" i="2" l="1"/>
  <c r="H16" i="3"/>
  <c r="H52" i="3"/>
  <c r="H26" i="3"/>
  <c r="J16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C52" i="3"/>
  <c r="B52" i="3"/>
  <c r="B26" i="3"/>
  <c r="B16" i="2"/>
  <c r="D18" i="1" l="1"/>
  <c r="M10" i="3"/>
  <c r="C52" i="2"/>
  <c r="O52" i="2"/>
  <c r="C36" i="2"/>
  <c r="C16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K16" i="3"/>
  <c r="J16" i="3"/>
  <c r="G16" i="3"/>
  <c r="F16" i="3"/>
  <c r="E16" i="3"/>
  <c r="D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P54" i="2"/>
  <c r="P53" i="2"/>
  <c r="H52" i="2"/>
  <c r="N52" i="2"/>
  <c r="M52" i="2"/>
  <c r="L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F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N16" i="2"/>
  <c r="M16" i="2"/>
  <c r="L16" i="2"/>
  <c r="I16" i="2"/>
  <c r="H16" i="2"/>
  <c r="G16" i="2"/>
  <c r="F1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C10" i="2"/>
  <c r="P10" i="2" l="1"/>
  <c r="E83" i="3"/>
  <c r="D83" i="3"/>
  <c r="C83" i="3"/>
  <c r="B83" i="3"/>
  <c r="M83" i="3"/>
  <c r="F83" i="3"/>
  <c r="G83" i="3"/>
  <c r="J83" i="3"/>
  <c r="L83" i="3"/>
  <c r="B83" i="2"/>
  <c r="P52" i="2"/>
  <c r="C83" i="2"/>
  <c r="I83" i="3"/>
  <c r="N26" i="3"/>
  <c r="N10" i="3"/>
  <c r="N16" i="3"/>
  <c r="N52" i="3"/>
  <c r="P26" i="2"/>
  <c r="F83" i="2"/>
  <c r="G83" i="2"/>
  <c r="P16" i="2"/>
  <c r="O83" i="2"/>
  <c r="I83" i="2"/>
  <c r="M83" i="2"/>
  <c r="N83" i="2"/>
  <c r="H83" i="2"/>
  <c r="L83" i="2"/>
  <c r="K83" i="2"/>
  <c r="J83" i="2"/>
  <c r="E83" i="2"/>
  <c r="D83" i="2"/>
  <c r="D54" i="1"/>
  <c r="E38" i="1"/>
  <c r="D38" i="1"/>
  <c r="E28" i="1"/>
  <c r="E18" i="1"/>
  <c r="E12" i="1"/>
  <c r="E85" i="1" l="1"/>
  <c r="D85" i="1"/>
  <c r="N83" i="3"/>
  <c r="P83" i="2"/>
</calcChain>
</file>

<file path=xl/sharedStrings.xml><?xml version="1.0" encoding="utf-8"?>
<sst xmlns="http://schemas.openxmlformats.org/spreadsheetml/2006/main" count="291" uniqueCount="117">
  <si>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</si>
  <si>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</si>
  <si>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</si>
  <si>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</si>
  <si>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</si>
  <si>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</si>
  <si>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</si>
  <si>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</si>
  <si>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</si>
  <si>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</si>
  <si>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</si>
  <si>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</si>
  <si>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</si>
  <si>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</si>
  <si>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</si>
  <si>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</si>
  <si>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</si>
  <si>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</si>
  <si>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</si>
  <si>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</si>
  <si>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</si>
  <si>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</si>
  <si>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</si>
  <si>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</si>
  <si>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</si>
  <si>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</si>
  <si>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</si>
  <si>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</si>
  <si>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</si>
  <si>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</si>
  <si>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</si>
  <si>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</si>
  <si>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</si>
  <si>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</si>
  <si>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</si>
  <si>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</si>
  <si>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</si>
  <si>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</si>
  <si>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</si>
  <si>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</si>
  <si>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</si>
  <si>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</si>
  <si>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</si>
  <si>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</si>
  <si>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</si>
  <si>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</si>
  <si>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</si>
  <si>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</si>
  <si>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</si>
  <si>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</si>
  <si>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</si>
  <si>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</si>
  <si>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</si>
  <si>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</si>
  <si>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</si>
  <si>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</si>
  <si>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</si>
  <si>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</si>
  <si>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</si>
  <si>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</si>
  <si>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</si>
  <si>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</si>
  <si>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</si>
  <si>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</si>
  <si>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</si>
  <si>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</si>
  <si>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</si>
  <si>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</si>
  <si>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</si>
  <si>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</si>
  <si>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</si>
  <si>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</si>
  <si>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</si>
  <si>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</si>
  <si>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</si>
  <si>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</si>
  <si>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</si>
  <si>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</si>
  <si>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</si>
  <si>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</si>
  <si>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</si>
  <si>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</si>
  <si>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</si>
  <si>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</si>
  <si>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</si>
  <si>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</si>
  <si>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</si>
  <si>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</si>
  <si>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</si>
  <si>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</si>
  <si>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</si>
  <si>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</si>
  <si>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</si>
  <si>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</si>
  <si>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</si>
  <si>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</si>
  <si>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</si>
  <si>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</si>
  <si>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</si>
  <si>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</si>
  <si>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</si>
  <si>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</si>
  <si>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</si>
  <si>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</si>
  <si>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</si>
  <si>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</si>
  <si>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</si>
  <si>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</si>
  <si>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</si>
  <si>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</si>
  <si>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Sept</t>
  </si>
  <si>
    <t xml:space="preserve">Novi </t>
  </si>
  <si>
    <t>Dici</t>
  </si>
  <si>
    <t>MINISTERIO DE ECONOMIA, PLANIFICACION Y DESARROLLO</t>
  </si>
  <si>
    <t xml:space="preserve">                             Altagracia Ramona Peralta</t>
  </si>
  <si>
    <t xml:space="preserve">                                                                                                                           Directora  Administrativa y Financiera</t>
  </si>
  <si>
    <t xml:space="preserve">                                                                                                                          Analista de Presupuesto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</si>
</sst>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8"/>
      <color rgb="FF000000"/>
      <name val="Calibri"/>
      <family val="2"/>
      <scheme val="minor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4" fillId="0" borderId="0" xfId="2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1"/>
    </xf>
    <xf numFmtId="0" fontId="16" fillId="0" borderId="0" xfId="0" applyFont="1" applyAlignment="1">
      <alignment horizontal="center" vertical="center"/>
    </xf>
    <xf numFmtId="0" fontId="0" fillId="0" borderId="0" xfId="0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66676</xdr:colOff>
      <xdr:row>0</xdr:row>
      <xdr:rowOff>152401</xdr:rowOff>
    </xdr:from>
    <xdr:to>
      <xdr:col>15</xdr:col>
      <xdr:colOff>609601</xdr:colOff>
      <xdr:row>4</xdr:row>
      <xdr:rowOff>228601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3420726" y="533401"/>
          <a:ext cx="167640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142876</xdr:colOff>
      <xdr:row>0</xdr:row>
      <xdr:rowOff>228600</xdr:rowOff>
    </xdr:from>
    <xdr:to>
      <xdr:col>15</xdr:col>
      <xdr:colOff>611662</xdr:colOff>
      <xdr:row>5</xdr:row>
      <xdr:rowOff>2175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6926" y="6096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14" workbookViewId="0">
      <selection activeCell="G4" sqref="G4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7" t="s">
        <v>98</v>
      </c>
      <c r="D3" s="37"/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7" t="s">
        <v>99</v>
      </c>
      <c r="D4" s="37"/>
      <c r="E4" s="3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3">
        <v>2024</v>
      </c>
      <c r="D5" s="44"/>
      <c r="E5" s="4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8" t="s">
        <v>76</v>
      </c>
      <c r="D6" s="39"/>
      <c r="E6" s="3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8" t="s">
        <v>77</v>
      </c>
      <c r="D7" s="39"/>
      <c r="E7" s="39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0" t="s">
        <v>66</v>
      </c>
      <c r="D9" s="41" t="s">
        <v>94</v>
      </c>
      <c r="E9" s="41" t="s">
        <v>93</v>
      </c>
      <c r="F9" s="8"/>
    </row>
    <row r="10" spans="2:16" ht="23.25" customHeight="1" x14ac:dyDescent="0.25">
      <c r="C10" s="40"/>
      <c r="D10" s="42"/>
      <c r="E10" s="4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220213213</v>
      </c>
      <c r="E12" s="4">
        <f>E13+E14+E17</f>
        <v>206803213</v>
      </c>
      <c r="F12" s="8"/>
    </row>
    <row r="13" spans="2:16" x14ac:dyDescent="0.25">
      <c r="C13" s="5" t="s">
        <v>2</v>
      </c>
      <c r="D13" s="6">
        <v>169461162</v>
      </c>
      <c r="E13" s="6">
        <v>156051162</v>
      </c>
      <c r="F13" s="8"/>
    </row>
    <row r="14" spans="2:16" x14ac:dyDescent="0.25">
      <c r="C14" s="5" t="s">
        <v>3</v>
      </c>
      <c r="D14" s="6">
        <v>28002000</v>
      </c>
      <c r="E14" s="6">
        <v>28002000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22750051</v>
      </c>
      <c r="E17" s="6">
        <v>22750051</v>
      </c>
      <c r="F17" s="8"/>
    </row>
    <row r="18" spans="3:6" x14ac:dyDescent="0.25">
      <c r="C18" s="3" t="s">
        <v>7</v>
      </c>
      <c r="D18" s="4">
        <f>D19+D20+D21+D22+D23+D24+D25+D26+D27</f>
        <v>78140849</v>
      </c>
      <c r="E18" s="4">
        <f>E19+E20+E21+E22+E23+E24+E25+E26+E27</f>
        <v>91550849</v>
      </c>
      <c r="F18" s="8"/>
    </row>
    <row r="19" spans="3:6" x14ac:dyDescent="0.25">
      <c r="C19" s="5" t="s">
        <v>8</v>
      </c>
      <c r="D19" s="6">
        <v>23080000</v>
      </c>
      <c r="E19" s="6">
        <v>23080000</v>
      </c>
      <c r="F19" s="8"/>
    </row>
    <row r="20" spans="3:6" x14ac:dyDescent="0.25">
      <c r="C20" s="5" t="s">
        <v>9</v>
      </c>
      <c r="D20" s="6">
        <v>515000</v>
      </c>
      <c r="E20" s="6">
        <v>515000</v>
      </c>
      <c r="F20" s="8"/>
    </row>
    <row r="21" spans="3:6" x14ac:dyDescent="0.25">
      <c r="C21" s="5" t="s">
        <v>10</v>
      </c>
      <c r="D21" s="6">
        <v>4200000</v>
      </c>
      <c r="E21" s="6">
        <v>17610000</v>
      </c>
      <c r="F21" s="8"/>
    </row>
    <row r="22" spans="3:6" x14ac:dyDescent="0.25">
      <c r="C22" s="5" t="s">
        <v>11</v>
      </c>
      <c r="D22" s="6">
        <v>2720000</v>
      </c>
      <c r="E22" s="6">
        <v>2720000</v>
      </c>
      <c r="F22" s="8"/>
    </row>
    <row r="23" spans="3:6" x14ac:dyDescent="0.25">
      <c r="C23" s="5" t="s">
        <v>12</v>
      </c>
      <c r="D23" s="6">
        <v>22629000</v>
      </c>
      <c r="E23" s="6">
        <v>22629000</v>
      </c>
    </row>
    <row r="24" spans="3:6" x14ac:dyDescent="0.25">
      <c r="C24" s="5" t="s">
        <v>13</v>
      </c>
      <c r="D24" s="6">
        <v>13300000</v>
      </c>
      <c r="E24" s="6">
        <v>13300000</v>
      </c>
    </row>
    <row r="25" spans="3:6" x14ac:dyDescent="0.25">
      <c r="C25" s="5" t="s">
        <v>14</v>
      </c>
      <c r="D25" s="6">
        <v>4900000</v>
      </c>
      <c r="E25" s="6">
        <v>4900000</v>
      </c>
    </row>
    <row r="26" spans="3:6" x14ac:dyDescent="0.25">
      <c r="C26" s="5" t="s">
        <v>15</v>
      </c>
      <c r="D26" s="6">
        <v>3896849</v>
      </c>
      <c r="E26" s="6">
        <v>3896849</v>
      </c>
    </row>
    <row r="27" spans="3:6" x14ac:dyDescent="0.25">
      <c r="C27" s="5" t="s">
        <v>16</v>
      </c>
      <c r="D27" s="6">
        <v>2900000</v>
      </c>
      <c r="E27" s="6">
        <v>2900000</v>
      </c>
    </row>
    <row r="28" spans="3:6" x14ac:dyDescent="0.25">
      <c r="C28" s="3" t="s">
        <v>17</v>
      </c>
      <c r="D28" s="4">
        <f>D29+D30+D31+D32+D33+D34+D35+D37</f>
        <v>15617678</v>
      </c>
      <c r="E28" s="4">
        <f>E29+E30+E31+E32+E33+E34+E35+E37</f>
        <v>15617678</v>
      </c>
    </row>
    <row r="29" spans="3:6" x14ac:dyDescent="0.25">
      <c r="C29" s="5" t="s">
        <v>18</v>
      </c>
      <c r="D29" s="6">
        <v>665000</v>
      </c>
      <c r="E29" s="6">
        <v>665000</v>
      </c>
    </row>
    <row r="30" spans="3:6" x14ac:dyDescent="0.25">
      <c r="C30" s="5" t="s">
        <v>19</v>
      </c>
      <c r="D30" s="6">
        <v>448000</v>
      </c>
      <c r="E30" s="6">
        <v>448000</v>
      </c>
    </row>
    <row r="31" spans="3:6" x14ac:dyDescent="0.25">
      <c r="C31" s="5" t="s">
        <v>20</v>
      </c>
      <c r="D31" s="6">
        <v>675000</v>
      </c>
      <c r="E31" s="6">
        <v>675000</v>
      </c>
    </row>
    <row r="32" spans="3:6" x14ac:dyDescent="0.25">
      <c r="C32" s="5" t="s">
        <v>21</v>
      </c>
      <c r="D32" s="6">
        <v>10000</v>
      </c>
      <c r="E32" s="6">
        <v>10000</v>
      </c>
    </row>
    <row r="33" spans="3:5" x14ac:dyDescent="0.25">
      <c r="C33" s="5" t="s">
        <v>22</v>
      </c>
      <c r="D33" s="6">
        <v>700000</v>
      </c>
      <c r="E33" s="6">
        <v>700000</v>
      </c>
    </row>
    <row r="34" spans="3:5" x14ac:dyDescent="0.25">
      <c r="C34" s="5" t="s">
        <v>23</v>
      </c>
      <c r="D34" s="6">
        <v>119678</v>
      </c>
      <c r="E34" s="6">
        <v>119678</v>
      </c>
    </row>
    <row r="35" spans="3:5" x14ac:dyDescent="0.25">
      <c r="C35" s="5" t="s">
        <v>24</v>
      </c>
      <c r="D35" s="6">
        <v>11100000</v>
      </c>
      <c r="E35" s="6">
        <v>11100000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1900000</v>
      </c>
      <c r="E37" s="6">
        <v>1900000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3000000</v>
      </c>
      <c r="E54" s="4">
        <f>E55+E58+E59+E56</f>
        <v>3000000</v>
      </c>
    </row>
    <row r="55" spans="3:5" x14ac:dyDescent="0.25">
      <c r="C55" s="5" t="s">
        <v>44</v>
      </c>
      <c r="D55" s="6">
        <v>1900000</v>
      </c>
      <c r="E55" s="6">
        <v>1900000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1100000</v>
      </c>
      <c r="E59" s="6">
        <v>1100000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317021740</v>
      </c>
      <c r="E85" s="23">
        <f>E54+E38+E28+E18+E12</f>
        <v>317021740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0"/>
  <sheetViews>
    <sheetView showGridLines="0" tabSelected="1" workbookViewId="0">
      <selection activeCell="H22" sqref="H22"/>
    </sheetView>
  </sheetViews>
  <sheetFormatPr defaultColWidth="11.42578125" defaultRowHeight="15" x14ac:dyDescent="0.25"/>
  <cols>
    <col min="1" max="1" width="75.28515625" customWidth="1"/>
    <col min="2" max="2" width="17.7109375" customWidth="1"/>
    <col min="3" max="3" width="14.85546875" customWidth="1"/>
    <col min="4" max="4" width="13.140625" customWidth="1"/>
    <col min="5" max="5" width="9.140625" customWidth="1"/>
    <col min="6" max="6" width="8.140625" customWidth="1"/>
    <col min="7" max="7" width="9.28515625" customWidth="1"/>
    <col min="8" max="8" width="7.28515625" customWidth="1"/>
    <col min="9" max="13" width="9.28515625" customWidth="1"/>
    <col min="14" max="14" width="7.85546875" customWidth="1"/>
    <col min="15" max="15" width="9.140625" customWidth="1"/>
    <col min="16" max="16" width="13.42578125" customWidth="1"/>
    <col min="18" max="18" width="23.5703125" customWidth="1"/>
  </cols>
  <sheetData>
    <row r="1" spans="1:18" ht="28.5" customHeight="1" x14ac:dyDescent="0.25">
      <c r="A1" s="53" t="s">
        <v>113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8" ht="21" customHeight="1" x14ac:dyDescent="0.25">
      <c r="A2" s="50" t="s">
        <v>100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8" ht="15.75" x14ac:dyDescent="0.25">
      <c r="A3" s="43">
        <v>2024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8" ht="15.75" customHeight="1" x14ac:dyDescent="0.25">
      <c r="A4" s="38" t="s">
        <v>92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8" ht="18.75" customHeight="1" x14ac:dyDescent="0.25">
      <c r="A5" s="39" t="s">
        <v>77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R5" s="52"/>
    </row>
    <row r="6" spans="1:18" ht="3" customHeight="1" x14ac:dyDescent="0.25"/>
    <row r="7" spans="1:18" ht="25.5" customHeight="1" x14ac:dyDescent="0.25">
      <c r="A7" s="40" t="s">
        <v>66</v>
      </c>
      <c r="B7" s="41" t="s">
        <v>94</v>
      </c>
      <c r="C7" s="41" t="s">
        <v>93</v>
      </c>
      <c r="D7" s="45" t="s">
        <v>91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7"/>
    </row>
    <row r="8" spans="1:18" x14ac:dyDescent="0.25">
      <c r="A8" s="40"/>
      <c r="B8" s="42"/>
      <c r="C8" s="42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110</v>
      </c>
      <c r="M8" s="15" t="s">
        <v>88</v>
      </c>
      <c r="N8" s="15" t="s">
        <v>111</v>
      </c>
      <c r="O8" s="16" t="s">
        <v>112</v>
      </c>
      <c r="P8" s="15" t="s">
        <v>78</v>
      </c>
    </row>
    <row r="9" spans="1:18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8" x14ac:dyDescent="0.25">
      <c r="A10" s="3" t="s">
        <v>1</v>
      </c>
      <c r="B10" s="25">
        <f>B11+B12+B15</f>
        <v>220213213</v>
      </c>
      <c r="C10" s="25">
        <f>C11+C12+C15</f>
        <v>206803213</v>
      </c>
      <c r="D10" s="25">
        <f t="shared" ref="D10:O10" si="0">D11+D12+D15</f>
        <v>14296930.99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 t="shared" si="0"/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>
        <f>SUM(D10:O10)</f>
        <v>14296930.99</v>
      </c>
    </row>
    <row r="11" spans="1:18" x14ac:dyDescent="0.25">
      <c r="A11" s="5" t="s">
        <v>2</v>
      </c>
      <c r="B11" s="24">
        <f>145407162+6404000+12450000+3700000+1500000</f>
        <v>169461162</v>
      </c>
      <c r="C11" s="24">
        <f>131997162+6404000+12450000+3700000+1500000</f>
        <v>156051162</v>
      </c>
      <c r="D11" s="24">
        <v>12143507.34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f>SUM(D11:O11)</f>
        <v>12143507.34</v>
      </c>
    </row>
    <row r="12" spans="1:18" x14ac:dyDescent="0.25">
      <c r="A12" s="5" t="s">
        <v>3</v>
      </c>
      <c r="B12" s="24">
        <f>4002000+12000000+12000000</f>
        <v>28002000</v>
      </c>
      <c r="C12" s="24">
        <f>4002000+12000000+12000000</f>
        <v>28002000</v>
      </c>
      <c r="D12" s="24">
        <v>333500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333500</v>
      </c>
    </row>
    <row r="13" spans="1:18" x14ac:dyDescent="0.25">
      <c r="A13" s="5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17"/>
    </row>
    <row r="14" spans="1:18" x14ac:dyDescent="0.25">
      <c r="A14" s="5" t="s">
        <v>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8" x14ac:dyDescent="0.25">
      <c r="A15" s="5" t="s">
        <v>6</v>
      </c>
      <c r="B15" s="24">
        <f>10570151+10854000+1325900</f>
        <v>22750051</v>
      </c>
      <c r="C15" s="24">
        <f>10570151+10854000+1325900</f>
        <v>22750051</v>
      </c>
      <c r="D15" s="24">
        <v>1819923.65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f t="shared" ref="P15:P25" si="1">SUM(D15:O15)</f>
        <v>1819923.65</v>
      </c>
    </row>
    <row r="16" spans="1:18" x14ac:dyDescent="0.25">
      <c r="A16" s="3" t="s">
        <v>7</v>
      </c>
      <c r="B16" s="25">
        <f>B17+B18+B19+B20+B21+B22+B23+B24+B25</f>
        <v>78140849</v>
      </c>
      <c r="C16" s="25">
        <f>C17+C18+C19+C20+C21+C22+C23+C24+C25</f>
        <v>91550849</v>
      </c>
      <c r="D16" s="25">
        <f>D17+D18+D19+D20+D21+D22+D23+D24+D25</f>
        <v>6620670.3200000003</v>
      </c>
      <c r="E16" s="25">
        <f>E17+E18+E19+E20+E21+E22+E23+E24+E25</f>
        <v>0</v>
      </c>
      <c r="F16" s="25">
        <f t="shared" ref="F16:N16" si="2">F17+F18+F19+F20+F21+F22+F23+F24</f>
        <v>0</v>
      </c>
      <c r="G16" s="25">
        <f t="shared" si="2"/>
        <v>0</v>
      </c>
      <c r="H16" s="25">
        <f t="shared" si="2"/>
        <v>0</v>
      </c>
      <c r="I16" s="25">
        <f t="shared" si="2"/>
        <v>0</v>
      </c>
      <c r="J16" s="25">
        <f>J17+J18+J19+J20+J21+J22+J23+J24+J25</f>
        <v>0</v>
      </c>
      <c r="K16" s="25">
        <f>K17+K18+K19+K20+K21+K22+K23+K24+K25</f>
        <v>0</v>
      </c>
      <c r="L16" s="25">
        <f t="shared" si="2"/>
        <v>0</v>
      </c>
      <c r="M16" s="25">
        <f t="shared" si="2"/>
        <v>0</v>
      </c>
      <c r="N16" s="25">
        <f t="shared" si="2"/>
        <v>0</v>
      </c>
      <c r="O16" s="25">
        <f>O17+O18+O19+O20+O21+O22+O23+O24+O25</f>
        <v>0</v>
      </c>
      <c r="P16" s="25">
        <f t="shared" si="1"/>
        <v>6620670.3200000003</v>
      </c>
    </row>
    <row r="17" spans="1:16" x14ac:dyDescent="0.25">
      <c r="A17" s="5" t="s">
        <v>8</v>
      </c>
      <c r="B17" s="24">
        <v>23080000</v>
      </c>
      <c r="C17" s="24">
        <v>23080000</v>
      </c>
      <c r="D17" s="24">
        <v>2305139.54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f t="shared" si="1"/>
        <v>2305139.54</v>
      </c>
    </row>
    <row r="18" spans="1:16" x14ac:dyDescent="0.25">
      <c r="A18" s="5" t="s">
        <v>9</v>
      </c>
      <c r="B18" s="24">
        <v>515000</v>
      </c>
      <c r="C18" s="24">
        <v>515000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0</v>
      </c>
    </row>
    <row r="19" spans="1:16" x14ac:dyDescent="0.25">
      <c r="A19" s="5" t="s">
        <v>10</v>
      </c>
      <c r="B19" s="24">
        <v>4200000</v>
      </c>
      <c r="C19" s="24">
        <v>17610000</v>
      </c>
      <c r="D19" s="24">
        <v>2686800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2686800</v>
      </c>
    </row>
    <row r="20" spans="1:16" x14ac:dyDescent="0.25">
      <c r="A20" s="5" t="s">
        <v>11</v>
      </c>
      <c r="B20" s="24">
        <v>2720000</v>
      </c>
      <c r="C20" s="24">
        <v>2720000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0</v>
      </c>
    </row>
    <row r="21" spans="1:16" x14ac:dyDescent="0.25">
      <c r="A21" s="5" t="s">
        <v>12</v>
      </c>
      <c r="B21" s="24">
        <v>22629000</v>
      </c>
      <c r="C21" s="24">
        <v>22924000</v>
      </c>
      <c r="D21" s="24">
        <v>1346926.08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1346926.08</v>
      </c>
    </row>
    <row r="22" spans="1:16" x14ac:dyDescent="0.25">
      <c r="A22" s="5" t="s">
        <v>13</v>
      </c>
      <c r="B22" s="24">
        <v>13300000</v>
      </c>
      <c r="C22" s="24">
        <v>13300000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0</v>
      </c>
    </row>
    <row r="23" spans="1:16" ht="30" x14ac:dyDescent="0.25">
      <c r="A23" s="29" t="s">
        <v>14</v>
      </c>
      <c r="B23" s="24">
        <v>4900000</v>
      </c>
      <c r="C23" s="24">
        <v>4900000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0</v>
      </c>
    </row>
    <row r="24" spans="1:16" x14ac:dyDescent="0.25">
      <c r="A24" s="5" t="s">
        <v>15</v>
      </c>
      <c r="B24" s="24">
        <v>3896849</v>
      </c>
      <c r="C24" s="24">
        <v>3601849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0</v>
      </c>
    </row>
    <row r="25" spans="1:16" x14ac:dyDescent="0.25">
      <c r="A25" s="5" t="s">
        <v>16</v>
      </c>
      <c r="B25" s="24">
        <v>2900000</v>
      </c>
      <c r="C25" s="24">
        <v>2900000</v>
      </c>
      <c r="D25" s="24">
        <v>281804.7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281804.7</v>
      </c>
    </row>
    <row r="26" spans="1:16" x14ac:dyDescent="0.25">
      <c r="A26" s="3" t="s">
        <v>17</v>
      </c>
      <c r="B26" s="25">
        <f>B27+B28+B29+B30+B31+B32+B33+B35</f>
        <v>15617678</v>
      </c>
      <c r="C26" s="25">
        <f>C27+C28+C29+C30+C31+C32+C33+C35</f>
        <v>15617678</v>
      </c>
      <c r="D26" s="25">
        <f t="shared" ref="D26:P26" si="3">D27+D28+D29+D30+D31+D32+D33+D35</f>
        <v>715604</v>
      </c>
      <c r="E26" s="25">
        <f t="shared" si="3"/>
        <v>0</v>
      </c>
      <c r="F26" s="25">
        <f t="shared" si="3"/>
        <v>0</v>
      </c>
      <c r="G26" s="25">
        <f t="shared" si="3"/>
        <v>0</v>
      </c>
      <c r="H26" s="25">
        <f t="shared" si="3"/>
        <v>0</v>
      </c>
      <c r="I26" s="25">
        <f t="shared" si="3"/>
        <v>0</v>
      </c>
      <c r="J26" s="25">
        <f t="shared" si="3"/>
        <v>0</v>
      </c>
      <c r="K26" s="25">
        <f t="shared" si="3"/>
        <v>0</v>
      </c>
      <c r="L26" s="25">
        <f t="shared" si="3"/>
        <v>0</v>
      </c>
      <c r="M26" s="25">
        <f t="shared" si="3"/>
        <v>0</v>
      </c>
      <c r="N26" s="25">
        <f t="shared" si="3"/>
        <v>0</v>
      </c>
      <c r="O26" s="25">
        <f t="shared" si="3"/>
        <v>0</v>
      </c>
      <c r="P26" s="25">
        <f t="shared" si="3"/>
        <v>715604</v>
      </c>
    </row>
    <row r="27" spans="1:16" x14ac:dyDescent="0.25">
      <c r="A27" s="5" t="s">
        <v>18</v>
      </c>
      <c r="B27" s="24">
        <v>665000</v>
      </c>
      <c r="C27" s="24">
        <v>665000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f t="shared" ref="P27:P34" si="4">SUM(D27:O27)</f>
        <v>0</v>
      </c>
    </row>
    <row r="28" spans="1:16" x14ac:dyDescent="0.25">
      <c r="A28" s="5" t="s">
        <v>19</v>
      </c>
      <c r="B28" s="24">
        <v>448000</v>
      </c>
      <c r="C28" s="24">
        <v>448000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si="4"/>
        <v>0</v>
      </c>
    </row>
    <row r="29" spans="1:16" x14ac:dyDescent="0.25">
      <c r="A29" s="5" t="s">
        <v>20</v>
      </c>
      <c r="B29" s="24">
        <v>675000</v>
      </c>
      <c r="C29" s="24">
        <v>675000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4"/>
        <v>0</v>
      </c>
    </row>
    <row r="30" spans="1:16" x14ac:dyDescent="0.25">
      <c r="A30" s="5" t="s">
        <v>21</v>
      </c>
      <c r="B30" s="24">
        <v>10000</v>
      </c>
      <c r="C30" s="24">
        <v>10000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4"/>
        <v>0</v>
      </c>
    </row>
    <row r="31" spans="1:16" x14ac:dyDescent="0.25">
      <c r="A31" s="5" t="s">
        <v>22</v>
      </c>
      <c r="B31" s="24">
        <v>700000</v>
      </c>
      <c r="C31" s="24">
        <v>700000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4"/>
        <v>0</v>
      </c>
    </row>
    <row r="32" spans="1:16" x14ac:dyDescent="0.25">
      <c r="A32" s="5" t="s">
        <v>23</v>
      </c>
      <c r="B32" s="24">
        <v>119678</v>
      </c>
      <c r="C32" s="24">
        <v>119678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4"/>
        <v>0</v>
      </c>
    </row>
    <row r="33" spans="1:16" x14ac:dyDescent="0.25">
      <c r="A33" s="5" t="s">
        <v>24</v>
      </c>
      <c r="B33" s="24">
        <v>11100000</v>
      </c>
      <c r="C33" s="24">
        <v>11100000</v>
      </c>
      <c r="D33" s="24">
        <v>715604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4"/>
        <v>715604</v>
      </c>
    </row>
    <row r="34" spans="1:16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4"/>
        <v>0</v>
      </c>
    </row>
    <row r="35" spans="1:16" x14ac:dyDescent="0.25">
      <c r="A35" s="5" t="s">
        <v>26</v>
      </c>
      <c r="B35" s="24">
        <v>1900000</v>
      </c>
      <c r="C35" s="24">
        <v>1900000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>SUM(D35:O35)</f>
        <v>0</v>
      </c>
    </row>
    <row r="36" spans="1:16" x14ac:dyDescent="0.25">
      <c r="A36" s="3" t="s">
        <v>27</v>
      </c>
      <c r="B36" s="25">
        <f>B37</f>
        <v>50000</v>
      </c>
      <c r="C36" s="25">
        <f>C37</f>
        <v>50000</v>
      </c>
      <c r="D36" s="25">
        <f t="shared" ref="D36:P36" si="5">D37</f>
        <v>0</v>
      </c>
      <c r="E36" s="25">
        <f t="shared" si="5"/>
        <v>0</v>
      </c>
      <c r="F36" s="25">
        <f t="shared" si="5"/>
        <v>0</v>
      </c>
      <c r="G36" s="25">
        <f t="shared" si="5"/>
        <v>0</v>
      </c>
      <c r="H36" s="25">
        <f t="shared" si="5"/>
        <v>0</v>
      </c>
      <c r="I36" s="25">
        <f t="shared" si="5"/>
        <v>0</v>
      </c>
      <c r="J36" s="25">
        <f t="shared" si="5"/>
        <v>0</v>
      </c>
      <c r="K36" s="25">
        <f t="shared" si="5"/>
        <v>0</v>
      </c>
      <c r="L36" s="25">
        <f t="shared" si="5"/>
        <v>0</v>
      </c>
      <c r="M36" s="25">
        <f t="shared" si="5"/>
        <v>0</v>
      </c>
      <c r="N36" s="25">
        <f t="shared" si="5"/>
        <v>0</v>
      </c>
      <c r="O36" s="25">
        <f t="shared" si="5"/>
        <v>0</v>
      </c>
      <c r="P36" s="25">
        <f t="shared" si="5"/>
        <v>0</v>
      </c>
    </row>
    <row r="37" spans="1:16" x14ac:dyDescent="0.25">
      <c r="A37" s="5" t="s">
        <v>28</v>
      </c>
      <c r="B37" s="24">
        <v>50000</v>
      </c>
      <c r="C37" s="24">
        <v>50000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</row>
    <row r="38" spans="1:16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3" t="s">
        <v>36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3" t="s">
        <v>43</v>
      </c>
      <c r="B52" s="25">
        <f>B53+B56+B57</f>
        <v>3000000</v>
      </c>
      <c r="C52" s="25">
        <f>C53+C56+C57+C54</f>
        <v>3000000</v>
      </c>
      <c r="D52" s="25">
        <f>D53+D56+D57</f>
        <v>0</v>
      </c>
      <c r="E52" s="25">
        <f>E53+E56+E57</f>
        <v>0</v>
      </c>
      <c r="F52" s="25">
        <f>F53+F56+F57</f>
        <v>0</v>
      </c>
      <c r="G52" s="25">
        <f>G53+G56+G57</f>
        <v>0</v>
      </c>
      <c r="H52" s="25">
        <f>H54</f>
        <v>0</v>
      </c>
      <c r="I52" s="25">
        <f t="shared" ref="I52:N52" si="6">I53+I56+I57</f>
        <v>0</v>
      </c>
      <c r="J52" s="25">
        <f t="shared" si="6"/>
        <v>0</v>
      </c>
      <c r="K52" s="25">
        <f t="shared" si="6"/>
        <v>0</v>
      </c>
      <c r="L52" s="25">
        <f t="shared" si="6"/>
        <v>0</v>
      </c>
      <c r="M52" s="25">
        <f t="shared" si="6"/>
        <v>0</v>
      </c>
      <c r="N52" s="25">
        <f t="shared" si="6"/>
        <v>0</v>
      </c>
      <c r="O52" s="25">
        <f>O53+O56+O57+O54</f>
        <v>0</v>
      </c>
      <c r="P52" s="25">
        <f>SUM(D52:O52)</f>
        <v>0</v>
      </c>
    </row>
    <row r="53" spans="1:16" x14ac:dyDescent="0.25">
      <c r="A53" s="5" t="s">
        <v>44</v>
      </c>
      <c r="B53" s="24">
        <v>1900000</v>
      </c>
      <c r="C53" s="24">
        <v>1900000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/>
      <c r="M53" s="24"/>
      <c r="N53" s="24"/>
      <c r="O53" s="24"/>
      <c r="P53" s="24">
        <f>SUM(D53:O53)</f>
        <v>0</v>
      </c>
    </row>
    <row r="54" spans="1:16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>SUM(D54:O54)</f>
        <v>0</v>
      </c>
    </row>
    <row r="55" spans="1:16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ref="P55:P57" si="7">SUM(D55:O55)</f>
        <v>0</v>
      </c>
    </row>
    <row r="56" spans="1:16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si="7"/>
        <v>0</v>
      </c>
    </row>
    <row r="57" spans="1:16" x14ac:dyDescent="0.25">
      <c r="A57" s="5" t="s">
        <v>48</v>
      </c>
      <c r="B57" s="24">
        <v>1100000</v>
      </c>
      <c r="C57" s="24">
        <v>1100000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/>
      <c r="P57" s="24">
        <f t="shared" si="7"/>
        <v>0</v>
      </c>
    </row>
    <row r="58" spans="1:16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</row>
    <row r="59" spans="1:16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3" t="s">
        <v>53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16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3" t="s">
        <v>58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</row>
    <row r="68" spans="1:16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3" t="s">
        <v>61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</row>
    <row r="71" spans="1:16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1" t="s">
        <v>67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 x14ac:dyDescent="0.25">
      <c r="A75" s="3" t="s">
        <v>68</v>
      </c>
      <c r="B75" s="25"/>
      <c r="C75" s="2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3" t="s">
        <v>71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spans="1:16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</row>
    <row r="82" spans="1:16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x14ac:dyDescent="0.25">
      <c r="A83" s="9" t="s">
        <v>65</v>
      </c>
      <c r="B83" s="28">
        <f>B52+B36+B26+B16+B10</f>
        <v>317021740</v>
      </c>
      <c r="C83" s="28">
        <f>C52+C36+C26+C16+C10</f>
        <v>317021740</v>
      </c>
      <c r="D83" s="28">
        <f t="shared" ref="D83:P83" si="8">D52+D36+D26+D16+D10</f>
        <v>21633205.310000002</v>
      </c>
      <c r="E83" s="28">
        <f t="shared" si="8"/>
        <v>0</v>
      </c>
      <c r="F83" s="28">
        <f t="shared" si="8"/>
        <v>0</v>
      </c>
      <c r="G83" s="28">
        <f t="shared" si="8"/>
        <v>0</v>
      </c>
      <c r="H83" s="28">
        <f t="shared" si="8"/>
        <v>0</v>
      </c>
      <c r="I83" s="28">
        <f t="shared" si="8"/>
        <v>0</v>
      </c>
      <c r="J83" s="28">
        <f t="shared" si="8"/>
        <v>0</v>
      </c>
      <c r="K83" s="28">
        <f t="shared" si="8"/>
        <v>0</v>
      </c>
      <c r="L83" s="28">
        <f t="shared" si="8"/>
        <v>0</v>
      </c>
      <c r="M83" s="28">
        <f t="shared" si="8"/>
        <v>0</v>
      </c>
      <c r="N83" s="28">
        <f t="shared" si="8"/>
        <v>0</v>
      </c>
      <c r="O83" s="28">
        <f t="shared" si="8"/>
        <v>0</v>
      </c>
      <c r="P83" s="28">
        <f t="shared" si="8"/>
        <v>21633205.310000002</v>
      </c>
    </row>
    <row r="84" spans="1:16" ht="27.75" customHeight="1" x14ac:dyDescent="0.25"/>
    <row r="85" spans="1:16" ht="18.75" x14ac:dyDescent="0.3">
      <c r="A85" s="31"/>
      <c r="B85" s="31" t="s">
        <v>102</v>
      </c>
      <c r="C85" s="30"/>
      <c r="D85" s="30"/>
      <c r="E85" s="30"/>
      <c r="F85" s="31" t="s">
        <v>103</v>
      </c>
      <c r="H85" s="32"/>
      <c r="J85" s="33"/>
      <c r="K85" s="30"/>
    </row>
    <row r="86" spans="1:16" ht="18.75" x14ac:dyDescent="0.3">
      <c r="A86" s="34"/>
      <c r="B86" s="34" t="s">
        <v>104</v>
      </c>
      <c r="C86" s="32"/>
      <c r="D86" s="30"/>
      <c r="E86" s="30"/>
      <c r="F86" s="34" t="s">
        <v>104</v>
      </c>
      <c r="H86" s="34"/>
      <c r="I86" s="30"/>
      <c r="J86" s="30"/>
      <c r="K86" s="30"/>
    </row>
    <row r="87" spans="1:16" ht="18.75" x14ac:dyDescent="0.3">
      <c r="A87" s="32"/>
      <c r="B87" s="32" t="s">
        <v>105</v>
      </c>
      <c r="C87" s="32"/>
      <c r="D87" s="30"/>
      <c r="E87" s="30"/>
      <c r="F87" s="32" t="s">
        <v>106</v>
      </c>
      <c r="G87" s="36" t="s">
        <v>114</v>
      </c>
      <c r="H87" s="36"/>
      <c r="I87" s="36"/>
      <c r="J87" s="36"/>
      <c r="K87" s="30"/>
    </row>
    <row r="88" spans="1:16" s="56" customFormat="1" ht="18.75" x14ac:dyDescent="0.3">
      <c r="A88" s="31"/>
      <c r="B88" s="55" t="s">
        <v>116</v>
      </c>
      <c r="C88" s="31"/>
      <c r="D88" s="30"/>
      <c r="E88" s="30"/>
      <c r="F88" s="55" t="s">
        <v>115</v>
      </c>
      <c r="H88" s="31"/>
      <c r="I88" s="30"/>
      <c r="J88" s="30"/>
      <c r="K88" s="30"/>
    </row>
    <row r="89" spans="1:16" ht="18.75" x14ac:dyDescent="0.3">
      <c r="D89" s="30"/>
      <c r="E89" s="30"/>
      <c r="F89" s="30"/>
      <c r="H89" s="30"/>
      <c r="I89" s="30"/>
      <c r="J89" s="30"/>
      <c r="K89" s="30"/>
    </row>
    <row r="90" spans="1:16" ht="18.75" x14ac:dyDescent="0.25">
      <c r="B90" s="32"/>
    </row>
  </sheetData>
  <mergeCells count="9"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" right="0" top="0.39370078740157483" bottom="0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zoomScaleNormal="100" workbookViewId="0">
      <selection activeCell="A4" sqref="A4:N4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8" t="s">
        <v>98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5" ht="21" customHeight="1" x14ac:dyDescent="0.25">
      <c r="A3" s="50" t="s">
        <v>101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ht="15.75" x14ac:dyDescent="0.25">
      <c r="A4" s="43">
        <v>2024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 ht="15.75" customHeight="1" x14ac:dyDescent="0.25">
      <c r="A5" s="38" t="s">
        <v>92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5" ht="15.75" customHeight="1" x14ac:dyDescent="0.25">
      <c r="A6" s="39" t="s">
        <v>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14296930.99</v>
      </c>
      <c r="C10" s="25">
        <f t="shared" ref="C10:M10" si="0">C11+C12+C15</f>
        <v>0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14296930.99</v>
      </c>
    </row>
    <row r="11" spans="1:15" ht="17.25" customHeight="1" x14ac:dyDescent="0.25">
      <c r="A11" s="5" t="s">
        <v>2</v>
      </c>
      <c r="B11" s="24">
        <v>12143507.34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12143507.34</v>
      </c>
    </row>
    <row r="12" spans="1:15" ht="17.25" customHeight="1" x14ac:dyDescent="0.25">
      <c r="A12" s="5" t="s">
        <v>3</v>
      </c>
      <c r="B12" s="24">
        <v>333500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333500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1819923.65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1819923.65</v>
      </c>
    </row>
    <row r="16" spans="1:15" ht="17.25" customHeight="1" x14ac:dyDescent="0.25">
      <c r="A16" s="3" t="s">
        <v>7</v>
      </c>
      <c r="B16" s="25">
        <f>B17+B18+B19+B20+B21+B22+B23+B24+B25</f>
        <v>6620670.3200000003</v>
      </c>
      <c r="C16" s="25">
        <f>C17+C18+C19+C20+C21+C22+C23+C24+C25</f>
        <v>0</v>
      </c>
      <c r="D16" s="25">
        <f t="shared" ref="D16:K16" si="1">D17+D18+D19+D20+D21+D22+D23+D24</f>
        <v>0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>H17+H18+H19+H20+H21+H22+H23+H24+H25</f>
        <v>0</v>
      </c>
      <c r="I16" s="25">
        <f>I17+I18+I19+I20+I21+I22+I23+I24+I25</f>
        <v>0</v>
      </c>
      <c r="J16" s="25">
        <f t="shared" si="1"/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6620670.3200000003</v>
      </c>
    </row>
    <row r="17" spans="1:14" ht="17.25" customHeight="1" x14ac:dyDescent="0.25">
      <c r="A17" s="5" t="s">
        <v>8</v>
      </c>
      <c r="B17" s="24">
        <v>2305139.54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2305139.54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2686800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2686800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0</v>
      </c>
    </row>
    <row r="21" spans="1:14" ht="17.25" customHeight="1" x14ac:dyDescent="0.25">
      <c r="A21" s="5" t="s">
        <v>12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0</v>
      </c>
    </row>
    <row r="22" spans="1:14" ht="17.25" customHeight="1" x14ac:dyDescent="0.25">
      <c r="A22" s="5" t="s">
        <v>13</v>
      </c>
      <c r="B22" s="24">
        <v>1346926.08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1346926.08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0</v>
      </c>
    </row>
    <row r="24" spans="1:14" ht="17.25" customHeight="1" x14ac:dyDescent="0.25">
      <c r="A24" s="5" t="s">
        <v>15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0</v>
      </c>
    </row>
    <row r="25" spans="1:14" ht="17.25" customHeight="1" x14ac:dyDescent="0.25">
      <c r="A25" s="5" t="s">
        <v>16</v>
      </c>
      <c r="B25" s="24">
        <v>281804.7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281804.7</v>
      </c>
    </row>
    <row r="26" spans="1:14" ht="17.25" customHeight="1" x14ac:dyDescent="0.25">
      <c r="A26" s="3" t="s">
        <v>17</v>
      </c>
      <c r="B26" s="25">
        <f>B27+B28+B29+B30+B31+B32+B33</f>
        <v>715604</v>
      </c>
      <c r="C26" s="25">
        <f>C27+C28+C29+C30+C31+C32+C33</f>
        <v>0</v>
      </c>
      <c r="D26" s="25">
        <f>D27+D28+D29+D30+D31+D32</f>
        <v>0</v>
      </c>
      <c r="E26" s="25">
        <f>E27+E28+E29+E30+E31+E32+E35</f>
        <v>0</v>
      </c>
      <c r="F26" s="25">
        <f>F27+F28+F29+F30+F31+F32</f>
        <v>0</v>
      </c>
      <c r="G26" s="25">
        <f>G27+G28+G29+G30+G31+G32</f>
        <v>0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715604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5" si="3">SUM(B27:M27)</f>
        <v>0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0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715604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715604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0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</f>
        <v>0</v>
      </c>
      <c r="G52" s="25">
        <f>G54</f>
        <v>0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0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21633205.310000002</v>
      </c>
      <c r="C83" s="26">
        <f>C52+C16+C10+C26</f>
        <v>0</v>
      </c>
      <c r="D83" s="26">
        <f>D52+D16+D10+D26</f>
        <v>0</v>
      </c>
      <c r="E83" s="26">
        <f>E52+E16+E10+E26</f>
        <v>0</v>
      </c>
      <c r="F83" s="26">
        <f>F52+F16+F10</f>
        <v>0</v>
      </c>
      <c r="G83" s="26">
        <f>G52+G16+G10</f>
        <v>0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</f>
        <v>21633205.310000002</v>
      </c>
    </row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47.25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2" t="s">
        <v>107</v>
      </c>
      <c r="B88" s="32"/>
      <c r="C88" s="30"/>
      <c r="D88" s="30"/>
      <c r="E88" s="32" t="s">
        <v>109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2024-02-02T15:37:18Z</cp:lastPrinted>
  <dcterms:created xsi:type="dcterms:W3CDTF">2021-07-29T18:58:50Z</dcterms:created>
  <dcterms:modified xsi:type="dcterms:W3CDTF">2024-02-02T15:37:21Z</dcterms:modified>
</cp:coreProperties>
</file>