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3\"/>
    </mc:Choice>
  </mc:AlternateContent>
  <xr:revisionPtr revIDLastSave="0" documentId="8_{320CE6D1-55E2-47FE-824E-FF6B86E01A5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'!$1:$10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9" i="2" l="1"/>
  <c r="F17" i="2"/>
  <c r="F13" i="2"/>
  <c r="D28" i="1"/>
  <c r="D12" i="1"/>
  <c r="M16" i="3"/>
  <c r="M26" i="3"/>
  <c r="M52" i="3"/>
  <c r="Q18" i="2"/>
  <c r="L16" i="3"/>
  <c r="E54" i="1"/>
  <c r="K26" i="3"/>
  <c r="R36" i="2"/>
  <c r="R59" i="2"/>
  <c r="R58" i="2"/>
  <c r="R57" i="2"/>
  <c r="H16" i="3" l="1"/>
  <c r="H52" i="3"/>
  <c r="H26" i="3"/>
  <c r="L18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E52" i="3"/>
  <c r="E26" i="3"/>
  <c r="C26" i="3"/>
  <c r="G18" i="2"/>
  <c r="K52" i="3"/>
  <c r="D52" i="3"/>
  <c r="C52" i="3"/>
  <c r="B52" i="3"/>
  <c r="B26" i="3"/>
  <c r="D18" i="2"/>
  <c r="D18" i="1" l="1"/>
  <c r="M10" i="3"/>
  <c r="E54" i="2"/>
  <c r="Q54" i="2"/>
  <c r="E38" i="2"/>
  <c r="E18" i="2"/>
  <c r="N54" i="3"/>
  <c r="L26" i="3"/>
  <c r="L52" i="3"/>
  <c r="L10" i="3"/>
  <c r="I16" i="3"/>
  <c r="I10" i="3"/>
  <c r="I26" i="3"/>
  <c r="K10" i="3"/>
  <c r="K83" i="3" s="1"/>
  <c r="N35" i="3"/>
  <c r="N33" i="3"/>
  <c r="N32" i="3"/>
  <c r="N31" i="3"/>
  <c r="N30" i="3"/>
  <c r="N29" i="3"/>
  <c r="N28" i="3"/>
  <c r="N27" i="3"/>
  <c r="J52" i="3"/>
  <c r="I52" i="3"/>
  <c r="F52" i="3"/>
  <c r="N53" i="3"/>
  <c r="J26" i="3"/>
  <c r="G26" i="3"/>
  <c r="F26" i="3"/>
  <c r="D26" i="3"/>
  <c r="N25" i="3"/>
  <c r="K16" i="3"/>
  <c r="J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H83" i="3" s="1"/>
  <c r="G10" i="3"/>
  <c r="F10" i="3"/>
  <c r="E10" i="3"/>
  <c r="D10" i="3"/>
  <c r="C10" i="3"/>
  <c r="B10" i="3"/>
  <c r="N11" i="3"/>
  <c r="R56" i="2"/>
  <c r="R55" i="2"/>
  <c r="J54" i="2"/>
  <c r="P54" i="2"/>
  <c r="O54" i="2"/>
  <c r="N54" i="2"/>
  <c r="M54" i="2"/>
  <c r="L54" i="2"/>
  <c r="K54" i="2"/>
  <c r="R31" i="2"/>
  <c r="R37" i="2"/>
  <c r="R35" i="2"/>
  <c r="R34" i="2"/>
  <c r="R33" i="2"/>
  <c r="R32" i="2"/>
  <c r="R30" i="2"/>
  <c r="R29" i="2"/>
  <c r="R27" i="2"/>
  <c r="R25" i="2"/>
  <c r="R22" i="2"/>
  <c r="R21" i="2"/>
  <c r="R20" i="2"/>
  <c r="M18" i="2"/>
  <c r="R26" i="2"/>
  <c r="R24" i="2"/>
  <c r="R23" i="2"/>
  <c r="R19" i="2"/>
  <c r="R17" i="2"/>
  <c r="R14" i="2"/>
  <c r="R13" i="2"/>
  <c r="I54" i="2"/>
  <c r="H54" i="2"/>
  <c r="G54" i="2"/>
  <c r="F54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Q28" i="2"/>
  <c r="P28" i="2"/>
  <c r="O28" i="2"/>
  <c r="N28" i="2"/>
  <c r="M28" i="2"/>
  <c r="L28" i="2"/>
  <c r="K28" i="2"/>
  <c r="J28" i="2"/>
  <c r="I28" i="2"/>
  <c r="H28" i="2"/>
  <c r="G28" i="2"/>
  <c r="F28" i="2"/>
  <c r="P18" i="2"/>
  <c r="O18" i="2"/>
  <c r="N18" i="2"/>
  <c r="K18" i="2"/>
  <c r="J18" i="2"/>
  <c r="I18" i="2"/>
  <c r="H18" i="2"/>
  <c r="F18" i="2"/>
  <c r="Q12" i="2"/>
  <c r="P12" i="2"/>
  <c r="O12" i="2"/>
  <c r="N12" i="2"/>
  <c r="M12" i="2"/>
  <c r="L12" i="2"/>
  <c r="K12" i="2"/>
  <c r="J12" i="2"/>
  <c r="I12" i="2"/>
  <c r="H12" i="2"/>
  <c r="G12" i="2"/>
  <c r="F12" i="2"/>
  <c r="D54" i="2"/>
  <c r="D38" i="2"/>
  <c r="E28" i="2"/>
  <c r="D28" i="2"/>
  <c r="D12" i="2"/>
  <c r="E12" i="2"/>
  <c r="R12" i="2" l="1"/>
  <c r="E83" i="3"/>
  <c r="D83" i="3"/>
  <c r="C83" i="3"/>
  <c r="B83" i="3"/>
  <c r="M83" i="3"/>
  <c r="F83" i="3"/>
  <c r="G83" i="3"/>
  <c r="J83" i="3"/>
  <c r="L83" i="3"/>
  <c r="D85" i="2"/>
  <c r="R54" i="2"/>
  <c r="E85" i="2"/>
  <c r="I83" i="3"/>
  <c r="N26" i="3"/>
  <c r="N10" i="3"/>
  <c r="N16" i="3"/>
  <c r="N52" i="3"/>
  <c r="R28" i="2"/>
  <c r="H85" i="2"/>
  <c r="I85" i="2"/>
  <c r="R18" i="2"/>
  <c r="Q85" i="2"/>
  <c r="K85" i="2"/>
  <c r="O85" i="2"/>
  <c r="P85" i="2"/>
  <c r="J85" i="2"/>
  <c r="N85" i="2"/>
  <c r="M85" i="2"/>
  <c r="L85" i="2"/>
  <c r="G85" i="2"/>
  <c r="F85" i="2"/>
  <c r="D54" i="1"/>
  <c r="E38" i="1"/>
  <c r="D38" i="1"/>
  <c r="E28" i="1"/>
  <c r="E18" i="1"/>
  <c r="E12" i="1"/>
  <c r="E85" i="1" l="1"/>
  <c r="D85" i="1"/>
  <c r="N83" i="3"/>
  <c r="R85" i="2"/>
</calcChain>
</file>

<file path=xl/sharedStrings.xml><?xml version="1.0" encoding="utf-8"?>
<sst xmlns="http://schemas.openxmlformats.org/spreadsheetml/2006/main" count="291" uniqueCount="112">
  <si>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</si>
  <si>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</si>
  <si>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</si>
  <si>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</si>
  <si>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</si>
  <si>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</si>
  <si>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</si>
  <si>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</si>
  <si>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</si>
  <si>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</si>
  <si>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</si>
  <si>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</si>
  <si>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</si>
  <si>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</si>
  <si>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</si>
  <si>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</si>
  <si>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</si>
  <si>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</si>
  <si>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</si>
  <si>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</si>
  <si>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</si>
  <si>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</si>
  <si>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</si>
  <si>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</si>
  <si>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</si>
  <si>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</si>
  <si>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</si>
  <si>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</si>
  <si>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</si>
  <si>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</si>
  <si>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</si>
  <si>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</si>
  <si>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</si>
  <si>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</si>
  <si>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</si>
  <si>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</si>
  <si>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</si>
  <si>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</si>
  <si>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</si>
  <si>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</si>
  <si>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</si>
  <si>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</si>
  <si>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</si>
  <si>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</si>
  <si>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</si>
  <si>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</si>
  <si>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</si>
  <si>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</si>
  <si>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</si>
  <si>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</si>
  <si>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</si>
  <si>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</si>
  <si>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</si>
  <si>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</si>
  <si>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</si>
  <si>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</si>
  <si>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</si>
  <si>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</si>
  <si>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</si>
  <si>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</si>
  <si>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</si>
  <si>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</si>
  <si>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</si>
  <si>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</si>
  <si>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</si>
  <si>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</si>
  <si>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</si>
  <si>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</si>
  <si>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</si>
  <si>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</si>
  <si>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</si>
  <si>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</si>
  <si>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</si>
  <si>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</si>
  <si>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</si>
  <si>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</si>
  <si>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</si>
  <si>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</si>
  <si>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</si>
  <si>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</si>
  <si>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</si>
  <si>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</si>
  <si>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</si>
  <si>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</si>
  <si>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</si>
  <si>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</si>
  <si>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</si>
  <si>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</si>
  <si>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</si>
  <si>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</si>
  <si>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</si>
  <si>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</si>
  <si>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</si>
  <si>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</si>
  <si>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</si>
  <si>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</si>
  <si>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</si>
  <si>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</si>
  <si>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</si>
  <si>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</si>
  <si>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</si>
  <si>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</si>
  <si>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</si>
  <si>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</si>
  <si>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</si>
  <si>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</si>
  <si>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</si>
  <si>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</si>
  <si>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Altagracia Ramona Peralta</t>
  </si>
  <si>
    <t xml:space="preserve">                                                                                                                     Directora Administrativa y Financiera </t>
  </si>
  <si>
    <t>Altagracia Ramona Peralta</t>
  </si>
  <si>
    <t xml:space="preserve">                                                                                                                      Directora 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</si>
</sst>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628651</xdr:colOff>
      <xdr:row>2</xdr:row>
      <xdr:rowOff>152400</xdr:rowOff>
    </xdr:from>
    <xdr:to>
      <xdr:col>17</xdr:col>
      <xdr:colOff>609600</xdr:colOff>
      <xdr:row>5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15</xdr:col>
      <xdr:colOff>123826</xdr:colOff>
      <xdr:row>2</xdr:row>
      <xdr:rowOff>133350</xdr:rowOff>
    </xdr:from>
    <xdr:to>
      <xdr:col>17</xdr:col>
      <xdr:colOff>504826</xdr:colOff>
      <xdr:row>5</xdr:row>
      <xdr:rowOff>180976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73776" y="5143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12</xdr:col>
      <xdr:colOff>647701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76" workbookViewId="0">
      <selection activeCell="G16" sqref="G16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37" t="s">
        <v>98</v>
      </c>
      <c r="D3" s="37"/>
      <c r="E3" s="37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37" t="s">
        <v>99</v>
      </c>
      <c r="D4" s="37"/>
      <c r="E4" s="37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3">
        <v>2023</v>
      </c>
      <c r="D5" s="44"/>
      <c r="E5" s="44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38" t="s">
        <v>76</v>
      </c>
      <c r="D6" s="39"/>
      <c r="E6" s="39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38" t="s">
        <v>77</v>
      </c>
      <c r="D7" s="39"/>
      <c r="E7" s="39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0" t="s">
        <v>66</v>
      </c>
      <c r="D9" s="41" t="s">
        <v>94</v>
      </c>
      <c r="E9" s="41" t="s">
        <v>93</v>
      </c>
      <c r="F9" s="8"/>
    </row>
    <row r="10" spans="2:16" ht="23.25" customHeight="1" x14ac:dyDescent="0.25">
      <c r="C10" s="40"/>
      <c r="D10" s="42"/>
      <c r="E10" s="42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201090287</v>
      </c>
      <c r="E12" s="4">
        <f>E13+E14+E17</f>
        <v>201090287</v>
      </c>
      <c r="F12" s="8"/>
    </row>
    <row r="13" spans="2:16" x14ac:dyDescent="0.25">
      <c r="C13" s="5" t="s">
        <v>2</v>
      </c>
      <c r="D13" s="6">
        <v>162971440</v>
      </c>
      <c r="E13" s="6">
        <v>162971440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22116847</v>
      </c>
      <c r="E17" s="6">
        <v>22116847</v>
      </c>
      <c r="F17" s="8"/>
    </row>
    <row r="18" spans="3:6" x14ac:dyDescent="0.25">
      <c r="C18" s="3" t="s">
        <v>7</v>
      </c>
      <c r="D18" s="4">
        <f>D19+D20+D21+D22+D23+D24+D25+D26+D27</f>
        <v>94648456</v>
      </c>
      <c r="E18" s="4">
        <f>E19+E20+E21+E22+E23+E24+E25+E26+E27</f>
        <v>94648456</v>
      </c>
      <c r="F18" s="8"/>
    </row>
    <row r="19" spans="3:6" x14ac:dyDescent="0.25">
      <c r="C19" s="5" t="s">
        <v>8</v>
      </c>
      <c r="D19" s="6">
        <v>22382750</v>
      </c>
      <c r="E19" s="6">
        <v>22382750</v>
      </c>
      <c r="F19" s="8"/>
    </row>
    <row r="20" spans="3:6" x14ac:dyDescent="0.25">
      <c r="C20" s="5" t="s">
        <v>9</v>
      </c>
      <c r="D20" s="6">
        <v>700000</v>
      </c>
      <c r="E20" s="6">
        <v>700000</v>
      </c>
      <c r="F20" s="8"/>
    </row>
    <row r="21" spans="3:6" x14ac:dyDescent="0.25">
      <c r="C21" s="5" t="s">
        <v>10</v>
      </c>
      <c r="D21" s="6">
        <v>4200000</v>
      </c>
      <c r="E21" s="6">
        <v>4200000</v>
      </c>
      <c r="F21" s="8"/>
    </row>
    <row r="22" spans="3:6" x14ac:dyDescent="0.25">
      <c r="C22" s="5" t="s">
        <v>11</v>
      </c>
      <c r="D22" s="6">
        <v>2720000</v>
      </c>
      <c r="E22" s="6">
        <v>2720000</v>
      </c>
      <c r="F22" s="8"/>
    </row>
    <row r="23" spans="3:6" x14ac:dyDescent="0.25">
      <c r="C23" s="5" t="s">
        <v>12</v>
      </c>
      <c r="D23" s="6">
        <v>20595526</v>
      </c>
      <c r="E23" s="6">
        <v>20595526</v>
      </c>
    </row>
    <row r="24" spans="3:6" x14ac:dyDescent="0.25">
      <c r="C24" s="5" t="s">
        <v>13</v>
      </c>
      <c r="D24" s="6">
        <v>13398400</v>
      </c>
      <c r="E24" s="6">
        <v>13398400</v>
      </c>
    </row>
    <row r="25" spans="3:6" x14ac:dyDescent="0.25">
      <c r="C25" s="5" t="s">
        <v>14</v>
      </c>
      <c r="D25" s="6">
        <v>2156200</v>
      </c>
      <c r="E25" s="6">
        <v>2156200</v>
      </c>
    </row>
    <row r="26" spans="3:6" x14ac:dyDescent="0.25">
      <c r="C26" s="5" t="s">
        <v>15</v>
      </c>
      <c r="D26" s="6">
        <v>25715580</v>
      </c>
      <c r="E26" s="6">
        <v>25715580</v>
      </c>
    </row>
    <row r="27" spans="3:6" x14ac:dyDescent="0.25">
      <c r="C27" s="5" t="s">
        <v>16</v>
      </c>
      <c r="D27" s="6">
        <v>2780000</v>
      </c>
      <c r="E27" s="6">
        <v>2780000</v>
      </c>
    </row>
    <row r="28" spans="3:6" x14ac:dyDescent="0.25">
      <c r="C28" s="3" t="s">
        <v>17</v>
      </c>
      <c r="D28" s="4">
        <f>D29+D30+D31+D32+D33+D34+D35+D37</f>
        <v>17410024</v>
      </c>
      <c r="E28" s="4">
        <f>E29+E30+E31+E32+E33+E34+E35+E37</f>
        <v>17410024</v>
      </c>
    </row>
    <row r="29" spans="3:6" x14ac:dyDescent="0.25">
      <c r="C29" s="5" t="s">
        <v>18</v>
      </c>
      <c r="D29" s="6">
        <v>5385000</v>
      </c>
      <c r="E29" s="6">
        <v>5385000</v>
      </c>
    </row>
    <row r="30" spans="3:6" x14ac:dyDescent="0.25">
      <c r="C30" s="5" t="s">
        <v>19</v>
      </c>
      <c r="D30" s="6">
        <v>308000</v>
      </c>
      <c r="E30" s="6">
        <v>308000</v>
      </c>
    </row>
    <row r="31" spans="3:6" x14ac:dyDescent="0.25">
      <c r="C31" s="5" t="s">
        <v>20</v>
      </c>
      <c r="D31" s="6">
        <v>675000</v>
      </c>
      <c r="E31" s="6">
        <v>675000</v>
      </c>
    </row>
    <row r="32" spans="3:6" x14ac:dyDescent="0.25">
      <c r="C32" s="5" t="s">
        <v>21</v>
      </c>
      <c r="D32" s="6">
        <v>50000</v>
      </c>
      <c r="E32" s="6">
        <v>50000</v>
      </c>
    </row>
    <row r="33" spans="3:5" x14ac:dyDescent="0.25">
      <c r="C33" s="5" t="s">
        <v>22</v>
      </c>
      <c r="D33" s="6">
        <v>385000</v>
      </c>
      <c r="E33" s="6">
        <v>385000</v>
      </c>
    </row>
    <row r="34" spans="3:5" x14ac:dyDescent="0.25">
      <c r="C34" s="5" t="s">
        <v>23</v>
      </c>
      <c r="D34" s="6">
        <v>120000</v>
      </c>
      <c r="E34" s="6">
        <v>120000</v>
      </c>
    </row>
    <row r="35" spans="3:5" x14ac:dyDescent="0.25">
      <c r="C35" s="5" t="s">
        <v>24</v>
      </c>
      <c r="D35" s="6">
        <v>7350000</v>
      </c>
      <c r="E35" s="6">
        <v>7350000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3137024</v>
      </c>
      <c r="E37" s="6">
        <v>3137024</v>
      </c>
    </row>
    <row r="38" spans="3:5" x14ac:dyDescent="0.25">
      <c r="C38" s="3" t="s">
        <v>27</v>
      </c>
      <c r="D38" s="4">
        <f>D39</f>
        <v>0</v>
      </c>
      <c r="E38" s="4">
        <f>E39</f>
        <v>0</v>
      </c>
    </row>
    <row r="39" spans="3:5" x14ac:dyDescent="0.25">
      <c r="C39" s="5" t="s">
        <v>28</v>
      </c>
      <c r="D39" s="6">
        <v>0</v>
      </c>
      <c r="E39" s="6">
        <v>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2065000</v>
      </c>
      <c r="E54" s="4">
        <f>E55+E58+E59+E56</f>
        <v>2065000</v>
      </c>
    </row>
    <row r="55" spans="3:5" x14ac:dyDescent="0.25">
      <c r="C55" s="5" t="s">
        <v>44</v>
      </c>
      <c r="D55" s="6">
        <v>1965000</v>
      </c>
      <c r="E55" s="6">
        <v>1965000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315213767</v>
      </c>
      <c r="E85" s="23">
        <f>E54+E38+E28+E18+E12</f>
        <v>315213767</v>
      </c>
    </row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S98"/>
  <sheetViews>
    <sheetView showGridLines="0" tabSelected="1" workbookViewId="0">
      <selection activeCell="C25" sqref="C25"/>
    </sheetView>
  </sheetViews>
  <sheetFormatPr defaultColWidth="11.42578125" defaultRowHeight="15" x14ac:dyDescent="0.25"/>
  <cols>
    <col min="1" max="1" width="4" customWidth="1"/>
    <col min="2" max="2" width="3.140625" customWidth="1"/>
    <col min="3" max="3" width="76.42578125" customWidth="1"/>
    <col min="4" max="4" width="19.5703125" customWidth="1"/>
    <col min="5" max="5" width="16.7109375" customWidth="1"/>
    <col min="6" max="6" width="13.140625" customWidth="1"/>
    <col min="7" max="7" width="15.140625" customWidth="1"/>
    <col min="8" max="9" width="13.28515625" customWidth="1"/>
    <col min="10" max="10" width="13.7109375" customWidth="1"/>
    <col min="11" max="11" width="13" customWidth="1"/>
    <col min="12" max="12" width="12.85546875" customWidth="1"/>
    <col min="13" max="13" width="13.140625" customWidth="1"/>
    <col min="14" max="14" width="12.85546875" customWidth="1"/>
    <col min="15" max="15" width="14" customWidth="1"/>
    <col min="16" max="16" width="12.7109375" bestFit="1" customWidth="1"/>
    <col min="17" max="17" width="13.42578125" customWidth="1"/>
    <col min="18" max="18" width="15.5703125" customWidth="1"/>
  </cols>
  <sheetData>
    <row r="3" spans="3:19" ht="28.5" customHeight="1" x14ac:dyDescent="0.25">
      <c r="C3" s="49" t="s">
        <v>98</v>
      </c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</row>
    <row r="4" spans="3:19" ht="21" customHeight="1" x14ac:dyDescent="0.25">
      <c r="C4" s="51" t="s">
        <v>100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3:19" ht="15.75" x14ac:dyDescent="0.25">
      <c r="C5" s="43">
        <v>2023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</row>
    <row r="6" spans="3:19" ht="15.75" customHeight="1" x14ac:dyDescent="0.25">
      <c r="C6" s="38" t="s">
        <v>92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3:19" ht="15.75" customHeight="1" x14ac:dyDescent="0.25">
      <c r="C7" s="39" t="s">
        <v>77</v>
      </c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</row>
    <row r="9" spans="3:19" ht="25.5" customHeight="1" x14ac:dyDescent="0.25">
      <c r="C9" s="40" t="s">
        <v>66</v>
      </c>
      <c r="D9" s="41" t="s">
        <v>94</v>
      </c>
      <c r="E9" s="41" t="s">
        <v>93</v>
      </c>
      <c r="F9" s="46" t="s">
        <v>91</v>
      </c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8"/>
    </row>
    <row r="10" spans="3:19" x14ac:dyDescent="0.25">
      <c r="C10" s="40"/>
      <c r="D10" s="42"/>
      <c r="E10" s="42"/>
      <c r="F10" s="15" t="s">
        <v>79</v>
      </c>
      <c r="G10" s="15" t="s">
        <v>80</v>
      </c>
      <c r="H10" s="15" t="s">
        <v>81</v>
      </c>
      <c r="I10" s="15" t="s">
        <v>82</v>
      </c>
      <c r="J10" s="16" t="s">
        <v>83</v>
      </c>
      <c r="K10" s="15" t="s">
        <v>84</v>
      </c>
      <c r="L10" s="16" t="s">
        <v>85</v>
      </c>
      <c r="M10" s="15" t="s">
        <v>86</v>
      </c>
      <c r="N10" s="15" t="s">
        <v>87</v>
      </c>
      <c r="O10" s="15" t="s">
        <v>88</v>
      </c>
      <c r="P10" s="15" t="s">
        <v>89</v>
      </c>
      <c r="Q10" s="16" t="s">
        <v>90</v>
      </c>
      <c r="R10" s="15" t="s">
        <v>78</v>
      </c>
    </row>
    <row r="11" spans="3:19" x14ac:dyDescent="0.25">
      <c r="C11" s="1" t="s">
        <v>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3:19" x14ac:dyDescent="0.25">
      <c r="C12" s="3" t="s">
        <v>1</v>
      </c>
      <c r="D12" s="25">
        <f>D13+D14+D17</f>
        <v>201090287</v>
      </c>
      <c r="E12" s="25">
        <f>E13+E14+E17</f>
        <v>201090287</v>
      </c>
      <c r="F12" s="25">
        <f t="shared" ref="F12:Q12" si="0">F13+F14+F17</f>
        <v>14650701.149999999</v>
      </c>
      <c r="G12" s="25">
        <f t="shared" si="0"/>
        <v>0</v>
      </c>
      <c r="H12" s="25">
        <f t="shared" si="0"/>
        <v>0</v>
      </c>
      <c r="I12" s="25">
        <f t="shared" si="0"/>
        <v>0</v>
      </c>
      <c r="J12" s="25">
        <f t="shared" si="0"/>
        <v>0</v>
      </c>
      <c r="K12" s="25">
        <f t="shared" si="0"/>
        <v>0</v>
      </c>
      <c r="L12" s="25">
        <f t="shared" si="0"/>
        <v>0</v>
      </c>
      <c r="M12" s="25">
        <f t="shared" si="0"/>
        <v>0</v>
      </c>
      <c r="N12" s="25">
        <f t="shared" si="0"/>
        <v>0</v>
      </c>
      <c r="O12" s="25">
        <f t="shared" si="0"/>
        <v>0</v>
      </c>
      <c r="P12" s="25">
        <f t="shared" si="0"/>
        <v>0</v>
      </c>
      <c r="Q12" s="25">
        <f t="shared" si="0"/>
        <v>0</v>
      </c>
      <c r="R12" s="25">
        <f>SUM(F12:Q12)</f>
        <v>14650701.149999999</v>
      </c>
    </row>
    <row r="13" spans="3:19" x14ac:dyDescent="0.25">
      <c r="C13" s="5" t="s">
        <v>2</v>
      </c>
      <c r="D13" s="24">
        <v>162971440</v>
      </c>
      <c r="E13" s="24">
        <v>162971440</v>
      </c>
      <c r="F13" s="24">
        <f>11437160.16+85000+547515+524511.54</f>
        <v>12594186.699999999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f>SUM(F13:Q13)</f>
        <v>12594186.699999999</v>
      </c>
    </row>
    <row r="14" spans="3:19" x14ac:dyDescent="0.25">
      <c r="C14" s="5" t="s">
        <v>3</v>
      </c>
      <c r="D14" s="24">
        <v>16002000</v>
      </c>
      <c r="E14" s="24">
        <v>16002000</v>
      </c>
      <c r="F14" s="24">
        <v>333500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f>SUM(F14:Q14)</f>
        <v>333500</v>
      </c>
    </row>
    <row r="15" spans="3:19" x14ac:dyDescent="0.25">
      <c r="C15" s="5" t="s">
        <v>4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17"/>
    </row>
    <row r="16" spans="3:19" x14ac:dyDescent="0.25">
      <c r="C16" s="5" t="s">
        <v>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</row>
    <row r="17" spans="3:18" x14ac:dyDescent="0.25">
      <c r="C17" s="5" t="s">
        <v>6</v>
      </c>
      <c r="D17" s="24">
        <v>22116847</v>
      </c>
      <c r="E17" s="24">
        <v>22116847</v>
      </c>
      <c r="F17" s="24">
        <f>423326.8+426914.65+52985.16+380548.92+391158.71+48080.21</f>
        <v>1723014.45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f t="shared" ref="R17:R27" si="1">SUM(F17:Q17)</f>
        <v>1723014.45</v>
      </c>
    </row>
    <row r="18" spans="3:18" x14ac:dyDescent="0.25">
      <c r="C18" s="3" t="s">
        <v>7</v>
      </c>
      <c r="D18" s="25">
        <f>D19+D20+D21+D22+D23+D24+D25+D26+D27</f>
        <v>94648456</v>
      </c>
      <c r="E18" s="25">
        <f>E19+E20+E21+E22+E23+E24+E25+E26+E27</f>
        <v>94648456</v>
      </c>
      <c r="F18" s="25">
        <f t="shared" ref="F18:P18" si="2">F19+F20+F21+F22+F23+F24+F25+F26</f>
        <v>3346878.98</v>
      </c>
      <c r="G18" s="25">
        <f>G19+G20+G21+G22+G23+G24+G25+G26</f>
        <v>0</v>
      </c>
      <c r="H18" s="25">
        <f t="shared" si="2"/>
        <v>0</v>
      </c>
      <c r="I18" s="25">
        <f t="shared" si="2"/>
        <v>0</v>
      </c>
      <c r="J18" s="25">
        <f t="shared" si="2"/>
        <v>0</v>
      </c>
      <c r="K18" s="25">
        <f t="shared" si="2"/>
        <v>0</v>
      </c>
      <c r="L18" s="25">
        <f>L19+L20+L21+L22+L23+L24+L25+L26+L27</f>
        <v>0</v>
      </c>
      <c r="M18" s="25">
        <f>M19+M20+M21+M22+M23+M24+M25+M26+M27</f>
        <v>0</v>
      </c>
      <c r="N18" s="25">
        <f t="shared" si="2"/>
        <v>0</v>
      </c>
      <c r="O18" s="25">
        <f t="shared" si="2"/>
        <v>0</v>
      </c>
      <c r="P18" s="25">
        <f t="shared" si="2"/>
        <v>0</v>
      </c>
      <c r="Q18" s="25">
        <f>Q19+Q20+Q21+Q22+Q23+Q24+Q25+Q26+Q27</f>
        <v>0</v>
      </c>
      <c r="R18" s="25">
        <f t="shared" si="1"/>
        <v>3346878.98</v>
      </c>
    </row>
    <row r="19" spans="3:18" x14ac:dyDescent="0.25">
      <c r="C19" s="5" t="s">
        <v>8</v>
      </c>
      <c r="D19" s="24">
        <v>22382750</v>
      </c>
      <c r="E19" s="24">
        <v>22382750</v>
      </c>
      <c r="F19" s="24">
        <f>595154.24+277731.45+850178.77+597571.88</f>
        <v>2320636.34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f t="shared" si="1"/>
        <v>2320636.34</v>
      </c>
    </row>
    <row r="20" spans="3:18" x14ac:dyDescent="0.25">
      <c r="C20" s="5" t="s">
        <v>9</v>
      </c>
      <c r="D20" s="24">
        <v>700000</v>
      </c>
      <c r="E20" s="24">
        <v>700000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f t="shared" si="1"/>
        <v>0</v>
      </c>
    </row>
    <row r="21" spans="3:18" x14ac:dyDescent="0.25">
      <c r="C21" s="5" t="s">
        <v>10</v>
      </c>
      <c r="D21" s="24">
        <v>4200000</v>
      </c>
      <c r="E21" s="24">
        <v>4200000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f t="shared" si="1"/>
        <v>0</v>
      </c>
    </row>
    <row r="22" spans="3:18" x14ac:dyDescent="0.25">
      <c r="C22" s="5" t="s">
        <v>11</v>
      </c>
      <c r="D22" s="24">
        <v>2720000</v>
      </c>
      <c r="E22" s="24">
        <v>2720000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f t="shared" si="1"/>
        <v>0</v>
      </c>
    </row>
    <row r="23" spans="3:18" x14ac:dyDescent="0.25">
      <c r="C23" s="5" t="s">
        <v>12</v>
      </c>
      <c r="D23" s="24">
        <v>20595526</v>
      </c>
      <c r="E23" s="24">
        <v>20595526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f t="shared" si="1"/>
        <v>0</v>
      </c>
    </row>
    <row r="24" spans="3:18" x14ac:dyDescent="0.25">
      <c r="C24" s="5" t="s">
        <v>13</v>
      </c>
      <c r="D24" s="24">
        <v>13398400</v>
      </c>
      <c r="E24" s="24">
        <v>13398400</v>
      </c>
      <c r="F24" s="24">
        <v>1026242.64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f t="shared" si="1"/>
        <v>1026242.64</v>
      </c>
    </row>
    <row r="25" spans="3:18" ht="30" x14ac:dyDescent="0.25">
      <c r="C25" s="29" t="s">
        <v>14</v>
      </c>
      <c r="D25" s="24">
        <v>2156200</v>
      </c>
      <c r="E25" s="24">
        <v>2156200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f t="shared" si="1"/>
        <v>0</v>
      </c>
    </row>
    <row r="26" spans="3:18" x14ac:dyDescent="0.25">
      <c r="C26" s="5" t="s">
        <v>15</v>
      </c>
      <c r="D26" s="24">
        <v>25715580</v>
      </c>
      <c r="E26" s="24">
        <v>25715580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f t="shared" si="1"/>
        <v>0</v>
      </c>
    </row>
    <row r="27" spans="3:18" x14ac:dyDescent="0.25">
      <c r="C27" s="5" t="s">
        <v>16</v>
      </c>
      <c r="D27" s="24">
        <v>2780000</v>
      </c>
      <c r="E27" s="24">
        <v>2780000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f t="shared" si="1"/>
        <v>0</v>
      </c>
    </row>
    <row r="28" spans="3:18" x14ac:dyDescent="0.25">
      <c r="C28" s="3" t="s">
        <v>17</v>
      </c>
      <c r="D28" s="25">
        <f>D29+D30+D31+D32+D33+D34+D35+D37</f>
        <v>17410024</v>
      </c>
      <c r="E28" s="25">
        <f>E29+E30+E31+E32+E33+E34+E35+E37</f>
        <v>17410024</v>
      </c>
      <c r="F28" s="25">
        <f t="shared" ref="F28:R28" si="3">F29+F30+F31+F32+F33+F34+F35+F37</f>
        <v>716147</v>
      </c>
      <c r="G28" s="25">
        <f t="shared" si="3"/>
        <v>0</v>
      </c>
      <c r="H28" s="25">
        <f t="shared" si="3"/>
        <v>0</v>
      </c>
      <c r="I28" s="25">
        <f t="shared" si="3"/>
        <v>0</v>
      </c>
      <c r="J28" s="25">
        <f t="shared" si="3"/>
        <v>0</v>
      </c>
      <c r="K28" s="25">
        <f t="shared" si="3"/>
        <v>0</v>
      </c>
      <c r="L28" s="25">
        <f t="shared" si="3"/>
        <v>0</v>
      </c>
      <c r="M28" s="25">
        <f t="shared" si="3"/>
        <v>0</v>
      </c>
      <c r="N28" s="25">
        <f t="shared" si="3"/>
        <v>0</v>
      </c>
      <c r="O28" s="25">
        <f t="shared" si="3"/>
        <v>0</v>
      </c>
      <c r="P28" s="25">
        <f t="shared" si="3"/>
        <v>0</v>
      </c>
      <c r="Q28" s="25">
        <f t="shared" si="3"/>
        <v>0</v>
      </c>
      <c r="R28" s="25">
        <f t="shared" si="3"/>
        <v>716147</v>
      </c>
    </row>
    <row r="29" spans="3:18" x14ac:dyDescent="0.25">
      <c r="C29" s="5" t="s">
        <v>18</v>
      </c>
      <c r="D29" s="24">
        <v>5385000</v>
      </c>
      <c r="E29" s="24">
        <v>5385000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f t="shared" ref="R29:R36" si="4">SUM(F29:Q29)</f>
        <v>0</v>
      </c>
    </row>
    <row r="30" spans="3:18" x14ac:dyDescent="0.25">
      <c r="C30" s="5" t="s">
        <v>19</v>
      </c>
      <c r="D30" s="24">
        <v>308000</v>
      </c>
      <c r="E30" s="24">
        <v>308000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f t="shared" si="4"/>
        <v>0</v>
      </c>
    </row>
    <row r="31" spans="3:18" x14ac:dyDescent="0.25">
      <c r="C31" s="5" t="s">
        <v>20</v>
      </c>
      <c r="D31" s="24">
        <v>675000</v>
      </c>
      <c r="E31" s="24">
        <v>675000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f t="shared" si="4"/>
        <v>0</v>
      </c>
    </row>
    <row r="32" spans="3:18" x14ac:dyDescent="0.25">
      <c r="C32" s="5" t="s">
        <v>21</v>
      </c>
      <c r="D32" s="24">
        <v>50000</v>
      </c>
      <c r="E32" s="24">
        <v>50000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f t="shared" si="4"/>
        <v>0</v>
      </c>
    </row>
    <row r="33" spans="3:18" x14ac:dyDescent="0.25">
      <c r="C33" s="5" t="s">
        <v>22</v>
      </c>
      <c r="D33" s="24">
        <v>385000</v>
      </c>
      <c r="E33" s="24">
        <v>385000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f t="shared" si="4"/>
        <v>0</v>
      </c>
    </row>
    <row r="34" spans="3:18" x14ac:dyDescent="0.25">
      <c r="C34" s="5" t="s">
        <v>23</v>
      </c>
      <c r="D34" s="24">
        <v>120000</v>
      </c>
      <c r="E34" s="24">
        <v>120000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f t="shared" si="4"/>
        <v>0</v>
      </c>
    </row>
    <row r="35" spans="3:18" x14ac:dyDescent="0.25">
      <c r="C35" s="5" t="s">
        <v>24</v>
      </c>
      <c r="D35" s="24">
        <v>7350000</v>
      </c>
      <c r="E35" s="24">
        <v>7350000</v>
      </c>
      <c r="F35" s="24">
        <v>716147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f t="shared" si="4"/>
        <v>716147</v>
      </c>
    </row>
    <row r="36" spans="3:18" x14ac:dyDescent="0.25">
      <c r="C36" s="5" t="s">
        <v>25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f t="shared" si="4"/>
        <v>0</v>
      </c>
    </row>
    <row r="37" spans="3:18" x14ac:dyDescent="0.25">
      <c r="C37" s="5" t="s">
        <v>26</v>
      </c>
      <c r="D37" s="24">
        <v>3137024</v>
      </c>
      <c r="E37" s="24">
        <v>3137024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f>SUM(F37:Q37)</f>
        <v>0</v>
      </c>
    </row>
    <row r="38" spans="3:18" x14ac:dyDescent="0.25">
      <c r="C38" s="3" t="s">
        <v>27</v>
      </c>
      <c r="D38" s="25">
        <f>D39</f>
        <v>0</v>
      </c>
      <c r="E38" s="25">
        <f>E39</f>
        <v>0</v>
      </c>
      <c r="F38" s="25">
        <f t="shared" ref="F38:R38" si="5">F39</f>
        <v>0</v>
      </c>
      <c r="G38" s="25">
        <f t="shared" si="5"/>
        <v>0</v>
      </c>
      <c r="H38" s="25">
        <f t="shared" si="5"/>
        <v>0</v>
      </c>
      <c r="I38" s="25">
        <f t="shared" si="5"/>
        <v>0</v>
      </c>
      <c r="J38" s="25">
        <f t="shared" si="5"/>
        <v>0</v>
      </c>
      <c r="K38" s="25">
        <f t="shared" si="5"/>
        <v>0</v>
      </c>
      <c r="L38" s="25">
        <f t="shared" si="5"/>
        <v>0</v>
      </c>
      <c r="M38" s="25">
        <f t="shared" si="5"/>
        <v>0</v>
      </c>
      <c r="N38" s="25">
        <f t="shared" si="5"/>
        <v>0</v>
      </c>
      <c r="O38" s="25">
        <f t="shared" si="5"/>
        <v>0</v>
      </c>
      <c r="P38" s="25">
        <f t="shared" si="5"/>
        <v>0</v>
      </c>
      <c r="Q38" s="25">
        <f t="shared" si="5"/>
        <v>0</v>
      </c>
      <c r="R38" s="25">
        <f t="shared" si="5"/>
        <v>0</v>
      </c>
    </row>
    <row r="39" spans="3:18" x14ac:dyDescent="0.25">
      <c r="C39" s="5" t="s">
        <v>28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</row>
    <row r="40" spans="3:18" x14ac:dyDescent="0.25">
      <c r="C40" s="5" t="s">
        <v>29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</row>
    <row r="41" spans="3:18" x14ac:dyDescent="0.25">
      <c r="C41" s="5" t="s">
        <v>30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</row>
    <row r="42" spans="3:18" x14ac:dyDescent="0.25">
      <c r="C42" s="5" t="s">
        <v>31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</row>
    <row r="43" spans="3:18" x14ac:dyDescent="0.25">
      <c r="C43" s="5" t="s">
        <v>32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</row>
    <row r="44" spans="3:18" x14ac:dyDescent="0.25">
      <c r="C44" s="5" t="s">
        <v>33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</row>
    <row r="45" spans="3:18" x14ac:dyDescent="0.25">
      <c r="C45" s="5" t="s">
        <v>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  <c r="Q45" s="24">
        <v>0</v>
      </c>
      <c r="R45" s="24">
        <v>0</v>
      </c>
    </row>
    <row r="46" spans="3:18" x14ac:dyDescent="0.25">
      <c r="C46" s="5" t="s">
        <v>35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</row>
    <row r="47" spans="3:18" x14ac:dyDescent="0.25">
      <c r="C47" s="3" t="s">
        <v>36</v>
      </c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</row>
    <row r="48" spans="3:18" x14ac:dyDescent="0.25">
      <c r="C48" s="5" t="s">
        <v>37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</row>
    <row r="49" spans="3:18" x14ac:dyDescent="0.25">
      <c r="C49" s="5" t="s">
        <v>38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</row>
    <row r="50" spans="3:18" x14ac:dyDescent="0.25">
      <c r="C50" s="5" t="s">
        <v>39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</row>
    <row r="51" spans="3:18" x14ac:dyDescent="0.25">
      <c r="C51" s="5" t="s">
        <v>40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</row>
    <row r="52" spans="3:18" x14ac:dyDescent="0.25">
      <c r="C52" s="5" t="s">
        <v>41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</row>
    <row r="53" spans="3:18" x14ac:dyDescent="0.25">
      <c r="C53" s="5" t="s">
        <v>42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v>0</v>
      </c>
      <c r="Q53" s="24">
        <v>0</v>
      </c>
      <c r="R53" s="24">
        <v>0</v>
      </c>
    </row>
    <row r="54" spans="3:18" x14ac:dyDescent="0.25">
      <c r="C54" s="3" t="s">
        <v>43</v>
      </c>
      <c r="D54" s="25">
        <f>D55+D58+D59</f>
        <v>2065000</v>
      </c>
      <c r="E54" s="25">
        <f>E55+E58+E59+E56</f>
        <v>2065000</v>
      </c>
      <c r="F54" s="25">
        <f>F55+F58+F59</f>
        <v>0</v>
      </c>
      <c r="G54" s="25">
        <f>G55+G58+G59</f>
        <v>0</v>
      </c>
      <c r="H54" s="25">
        <f>H55+H58+H59</f>
        <v>0</v>
      </c>
      <c r="I54" s="25">
        <f>I55+I58+I59</f>
        <v>0</v>
      </c>
      <c r="J54" s="25">
        <f>J56</f>
        <v>0</v>
      </c>
      <c r="K54" s="25">
        <f t="shared" ref="K54:P54" si="6">K55+K58+K59</f>
        <v>0</v>
      </c>
      <c r="L54" s="25">
        <f t="shared" si="6"/>
        <v>0</v>
      </c>
      <c r="M54" s="25">
        <f t="shared" si="6"/>
        <v>0</v>
      </c>
      <c r="N54" s="25">
        <f t="shared" si="6"/>
        <v>0</v>
      </c>
      <c r="O54" s="25">
        <f t="shared" si="6"/>
        <v>0</v>
      </c>
      <c r="P54" s="25">
        <f t="shared" si="6"/>
        <v>0</v>
      </c>
      <c r="Q54" s="25">
        <f>Q55+Q58+Q59+Q56</f>
        <v>0</v>
      </c>
      <c r="R54" s="25">
        <f>SUM(F54:Q54)</f>
        <v>0</v>
      </c>
    </row>
    <row r="55" spans="3:18" x14ac:dyDescent="0.25">
      <c r="C55" s="5" t="s">
        <v>44</v>
      </c>
      <c r="D55" s="24">
        <v>1965000</v>
      </c>
      <c r="E55" s="24">
        <v>1965000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/>
      <c r="O55" s="24"/>
      <c r="P55" s="24"/>
      <c r="Q55" s="24"/>
      <c r="R55" s="24">
        <f>SUM(F55:Q55)</f>
        <v>0</v>
      </c>
    </row>
    <row r="56" spans="3:18" x14ac:dyDescent="0.25">
      <c r="C56" s="5" t="s">
        <v>45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f>SUM(F56:Q56)</f>
        <v>0</v>
      </c>
    </row>
    <row r="57" spans="3:18" x14ac:dyDescent="0.25">
      <c r="C57" s="5" t="s">
        <v>46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  <c r="Q57" s="24">
        <v>0</v>
      </c>
      <c r="R57" s="24">
        <f t="shared" ref="R57:R59" si="7">SUM(F57:Q57)</f>
        <v>0</v>
      </c>
    </row>
    <row r="58" spans="3:18" x14ac:dyDescent="0.25">
      <c r="C58" s="5" t="s">
        <v>47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f t="shared" si="7"/>
        <v>0</v>
      </c>
    </row>
    <row r="59" spans="3:18" x14ac:dyDescent="0.25">
      <c r="C59" s="5" t="s">
        <v>48</v>
      </c>
      <c r="D59" s="24">
        <v>100000</v>
      </c>
      <c r="E59" s="24">
        <v>100000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  <c r="Q59" s="24"/>
      <c r="R59" s="24">
        <f t="shared" si="7"/>
        <v>0</v>
      </c>
    </row>
    <row r="60" spans="3:18" x14ac:dyDescent="0.25">
      <c r="C60" s="5" t="s">
        <v>49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0</v>
      </c>
    </row>
    <row r="61" spans="3:18" x14ac:dyDescent="0.25">
      <c r="C61" s="5" t="s">
        <v>50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</row>
    <row r="62" spans="3:18" x14ac:dyDescent="0.25">
      <c r="C62" s="5" t="s">
        <v>51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  <c r="Q62" s="24">
        <v>0</v>
      </c>
      <c r="R62" s="24">
        <v>0</v>
      </c>
    </row>
    <row r="63" spans="3:18" x14ac:dyDescent="0.25">
      <c r="C63" s="5" t="s">
        <v>52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</row>
    <row r="64" spans="3:18" x14ac:dyDescent="0.25">
      <c r="C64" s="3" t="s">
        <v>53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</row>
    <row r="65" spans="3:18" x14ac:dyDescent="0.25">
      <c r="C65" s="5" t="s">
        <v>54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</row>
    <row r="66" spans="3:18" x14ac:dyDescent="0.25">
      <c r="C66" s="5" t="s">
        <v>55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</row>
    <row r="67" spans="3:18" x14ac:dyDescent="0.25">
      <c r="C67" s="5" t="s">
        <v>56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</row>
    <row r="68" spans="3:18" x14ac:dyDescent="0.25">
      <c r="C68" s="5" t="s">
        <v>57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</row>
    <row r="69" spans="3:18" x14ac:dyDescent="0.25">
      <c r="C69" s="3" t="s">
        <v>58</v>
      </c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3:18" x14ac:dyDescent="0.25">
      <c r="C70" s="5" t="s">
        <v>59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</row>
    <row r="71" spans="3:18" x14ac:dyDescent="0.25">
      <c r="C71" s="5" t="s">
        <v>60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</row>
    <row r="72" spans="3:18" x14ac:dyDescent="0.25">
      <c r="C72" s="3" t="s">
        <v>61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3:18" x14ac:dyDescent="0.25">
      <c r="C73" s="5" t="s">
        <v>62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  <c r="Q73" s="24">
        <v>0</v>
      </c>
      <c r="R73" s="24">
        <v>0</v>
      </c>
    </row>
    <row r="74" spans="3:18" x14ac:dyDescent="0.25">
      <c r="C74" s="5" t="s">
        <v>63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</row>
    <row r="75" spans="3:18" x14ac:dyDescent="0.25">
      <c r="C75" s="5" t="s">
        <v>64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</row>
    <row r="76" spans="3:18" x14ac:dyDescent="0.25">
      <c r="C76" s="1" t="s">
        <v>67</v>
      </c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x14ac:dyDescent="0.25">
      <c r="C77" s="3" t="s">
        <v>68</v>
      </c>
      <c r="D77" s="25"/>
      <c r="E77" s="25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3:18" x14ac:dyDescent="0.25">
      <c r="C78" s="5" t="s">
        <v>69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</row>
    <row r="79" spans="3:18" x14ac:dyDescent="0.25">
      <c r="C79" s="5" t="s">
        <v>70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</row>
    <row r="80" spans="3:18" x14ac:dyDescent="0.25">
      <c r="C80" s="3" t="s">
        <v>71</v>
      </c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3:18" x14ac:dyDescent="0.25">
      <c r="C81" s="5" t="s">
        <v>72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</row>
    <row r="82" spans="3:18" x14ac:dyDescent="0.25">
      <c r="C82" s="5" t="s">
        <v>73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</row>
    <row r="83" spans="3:18" x14ac:dyDescent="0.25">
      <c r="C83" s="3" t="s">
        <v>74</v>
      </c>
      <c r="D83" s="25">
        <v>0</v>
      </c>
      <c r="E83" s="25">
        <v>0</v>
      </c>
      <c r="F83" s="25">
        <v>0</v>
      </c>
      <c r="G83" s="25">
        <v>0</v>
      </c>
      <c r="H83" s="25">
        <v>0</v>
      </c>
      <c r="I83" s="25">
        <v>0</v>
      </c>
      <c r="J83" s="25">
        <v>0</v>
      </c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5">
        <v>0</v>
      </c>
      <c r="Q83" s="25">
        <v>0</v>
      </c>
      <c r="R83" s="25">
        <v>0</v>
      </c>
    </row>
    <row r="84" spans="3:18" x14ac:dyDescent="0.25">
      <c r="C84" s="5" t="s">
        <v>75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</row>
    <row r="85" spans="3:18" x14ac:dyDescent="0.25">
      <c r="C85" s="9" t="s">
        <v>65</v>
      </c>
      <c r="D85" s="28">
        <f>D54+D38+D28+D18+D12</f>
        <v>315213767</v>
      </c>
      <c r="E85" s="28">
        <f>E54+E38+E28+E18+E12</f>
        <v>315213767</v>
      </c>
      <c r="F85" s="28">
        <f t="shared" ref="F85:R85" si="8">F54+F38+F28+F18+F12</f>
        <v>18713727.129999999</v>
      </c>
      <c r="G85" s="28">
        <f t="shared" si="8"/>
        <v>0</v>
      </c>
      <c r="H85" s="28">
        <f t="shared" si="8"/>
        <v>0</v>
      </c>
      <c r="I85" s="28">
        <f t="shared" si="8"/>
        <v>0</v>
      </c>
      <c r="J85" s="28">
        <f t="shared" si="8"/>
        <v>0</v>
      </c>
      <c r="K85" s="28">
        <f t="shared" si="8"/>
        <v>0</v>
      </c>
      <c r="L85" s="28">
        <f t="shared" si="8"/>
        <v>0</v>
      </c>
      <c r="M85" s="28">
        <f t="shared" si="8"/>
        <v>0</v>
      </c>
      <c r="N85" s="28">
        <f t="shared" si="8"/>
        <v>0</v>
      </c>
      <c r="O85" s="28">
        <f t="shared" si="8"/>
        <v>0</v>
      </c>
      <c r="P85" s="28">
        <f t="shared" si="8"/>
        <v>0</v>
      </c>
      <c r="Q85" s="28">
        <f t="shared" si="8"/>
        <v>0</v>
      </c>
      <c r="R85" s="28">
        <f t="shared" si="8"/>
        <v>18713727.129999999</v>
      </c>
    </row>
    <row r="91" spans="3:18" ht="13.5" customHeight="1" x14ac:dyDescent="0.3">
      <c r="C91" s="31"/>
      <c r="D91" s="30"/>
      <c r="E91" s="30"/>
      <c r="F91" s="30"/>
      <c r="G91" s="31"/>
      <c r="H91" s="32"/>
      <c r="J91" s="33"/>
      <c r="K91" s="30"/>
    </row>
    <row r="92" spans="3:18" ht="36" customHeight="1" x14ac:dyDescent="0.25"/>
    <row r="93" spans="3:18" ht="18.75" x14ac:dyDescent="0.3">
      <c r="C93" s="31"/>
      <c r="D93" s="31" t="s">
        <v>102</v>
      </c>
      <c r="E93" s="30"/>
      <c r="F93" s="30"/>
      <c r="G93" s="30"/>
      <c r="H93" s="31" t="s">
        <v>103</v>
      </c>
      <c r="J93" s="32"/>
      <c r="L93" s="33"/>
      <c r="M93" s="30"/>
    </row>
    <row r="94" spans="3:18" ht="18.75" x14ac:dyDescent="0.3">
      <c r="C94" s="34"/>
      <c r="D94" s="34" t="s">
        <v>104</v>
      </c>
      <c r="E94" s="32"/>
      <c r="F94" s="30"/>
      <c r="G94" s="30"/>
      <c r="H94" s="34" t="s">
        <v>104</v>
      </c>
      <c r="J94" s="34"/>
      <c r="K94" s="30"/>
      <c r="L94" s="30"/>
      <c r="M94" s="30"/>
    </row>
    <row r="95" spans="3:18" ht="18.75" x14ac:dyDescent="0.3">
      <c r="C95" s="32"/>
      <c r="D95" s="32" t="s">
        <v>105</v>
      </c>
      <c r="E95" s="32"/>
      <c r="F95" s="30"/>
      <c r="G95" s="30"/>
      <c r="H95" s="32" t="s">
        <v>106</v>
      </c>
      <c r="I95" s="45" t="s">
        <v>110</v>
      </c>
      <c r="J95" s="45"/>
      <c r="K95" s="45"/>
      <c r="L95" s="45"/>
      <c r="M95" s="30"/>
    </row>
    <row r="96" spans="3:18" ht="18.75" x14ac:dyDescent="0.3">
      <c r="C96" s="32"/>
      <c r="D96" s="32" t="s">
        <v>107</v>
      </c>
      <c r="E96" s="32"/>
      <c r="F96" s="30"/>
      <c r="G96" s="30"/>
      <c r="H96" s="32" t="s">
        <v>111</v>
      </c>
      <c r="J96" s="32"/>
      <c r="K96" s="30"/>
      <c r="L96" s="30"/>
      <c r="M96" s="30"/>
    </row>
    <row r="97" spans="4:13" ht="18.75" x14ac:dyDescent="0.3">
      <c r="F97" s="30"/>
      <c r="G97" s="30"/>
      <c r="H97" s="30"/>
      <c r="J97" s="30"/>
      <c r="K97" s="30"/>
      <c r="L97" s="30"/>
      <c r="M97" s="30"/>
    </row>
    <row r="98" spans="4:13" ht="18.75" x14ac:dyDescent="0.25">
      <c r="D98" s="32"/>
    </row>
  </sheetData>
  <mergeCells count="10">
    <mergeCell ref="I95:L95"/>
    <mergeCell ref="C7:R7"/>
    <mergeCell ref="F9:R9"/>
    <mergeCell ref="C3:R3"/>
    <mergeCell ref="C4:R4"/>
    <mergeCell ref="C9:C10"/>
    <mergeCell ref="D9:D10"/>
    <mergeCell ref="E9:E10"/>
    <mergeCell ref="C5:R5"/>
    <mergeCell ref="C6:R6"/>
  </mergeCells>
  <pageMargins left="0.11811023622047245" right="0.11811023622047245" top="0.19685039370078741" bottom="0.15748031496062992" header="0.31496062992125984" footer="0.31496062992125984"/>
  <pageSetup paperSize="5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zoomScaleNormal="100" workbookViewId="0">
      <selection sqref="A1:XFD1048576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49" t="s">
        <v>98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5" ht="21" customHeight="1" x14ac:dyDescent="0.25">
      <c r="A3" s="51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5" ht="15.75" x14ac:dyDescent="0.25">
      <c r="A4" s="43">
        <v>2023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5" ht="15.75" customHeight="1" x14ac:dyDescent="0.25">
      <c r="A5" s="38" t="s">
        <v>92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5" ht="15.75" customHeight="1" x14ac:dyDescent="0.25">
      <c r="A6" s="39" t="s">
        <v>77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14650701.149999999</v>
      </c>
      <c r="C10" s="25">
        <f t="shared" ref="C10:M10" si="0">C11+C12+C15</f>
        <v>0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14650701.149999999</v>
      </c>
    </row>
    <row r="11" spans="1:15" ht="17.25" customHeight="1" x14ac:dyDescent="0.25">
      <c r="A11" s="5" t="s">
        <v>2</v>
      </c>
      <c r="B11" s="24">
        <v>12594186.699999999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12594186.699999999</v>
      </c>
    </row>
    <row r="12" spans="1:15" ht="17.25" customHeight="1" x14ac:dyDescent="0.25">
      <c r="A12" s="5" t="s">
        <v>3</v>
      </c>
      <c r="B12" s="24">
        <v>333500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333500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1723014.45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1723014.45</v>
      </c>
    </row>
    <row r="16" spans="1:15" ht="17.25" customHeight="1" x14ac:dyDescent="0.25">
      <c r="A16" s="3" t="s">
        <v>7</v>
      </c>
      <c r="B16" s="25">
        <f>B17+B18+B19+B20+B21+B22+B23+B24</f>
        <v>3346878.98</v>
      </c>
      <c r="C16" s="25">
        <f t="shared" ref="C16:K16" si="1">C17+C18+C19+C20+C21+C22+C23+C24</f>
        <v>0</v>
      </c>
      <c r="D16" s="25">
        <f t="shared" si="1"/>
        <v>0</v>
      </c>
      <c r="E16" s="25">
        <f t="shared" si="1"/>
        <v>0</v>
      </c>
      <c r="F16" s="25">
        <f t="shared" si="1"/>
        <v>0</v>
      </c>
      <c r="G16" s="25">
        <f t="shared" si="1"/>
        <v>0</v>
      </c>
      <c r="H16" s="25">
        <f>H17+H18+H19+H20+H21+H22+H23+H24+H25</f>
        <v>0</v>
      </c>
      <c r="I16" s="25">
        <f>I17+I18+I19+I20+I21+I22+I23+I24+I25</f>
        <v>0</v>
      </c>
      <c r="J16" s="25">
        <f t="shared" si="1"/>
        <v>0</v>
      </c>
      <c r="K16" s="25">
        <f t="shared" si="1"/>
        <v>0</v>
      </c>
      <c r="L16" s="25">
        <f>L17+L18+L19+L20+L21+L22+L23+L24</f>
        <v>0</v>
      </c>
      <c r="M16" s="25">
        <f>M17+M18+M19+M20+M21+M22+M23+M24+M25</f>
        <v>0</v>
      </c>
      <c r="N16" s="25">
        <f>N17+N18+N19+N20+N21+N22+N23+N24+N25</f>
        <v>3346878.98</v>
      </c>
    </row>
    <row r="17" spans="1:14" ht="17.25" customHeight="1" x14ac:dyDescent="0.25">
      <c r="A17" s="5" t="s">
        <v>8</v>
      </c>
      <c r="B17" s="24">
        <v>2320636.34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2320636.34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2">SUM(B18:M18)</f>
        <v>0</v>
      </c>
    </row>
    <row r="19" spans="1:14" ht="17.25" customHeight="1" x14ac:dyDescent="0.25">
      <c r="A19" s="5" t="s">
        <v>10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2"/>
        <v>0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2"/>
        <v>0</v>
      </c>
    </row>
    <row r="21" spans="1:14" ht="17.25" customHeight="1" x14ac:dyDescent="0.25">
      <c r="A21" s="5" t="s">
        <v>12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2"/>
        <v>0</v>
      </c>
    </row>
    <row r="22" spans="1:14" ht="17.25" customHeight="1" x14ac:dyDescent="0.25">
      <c r="A22" s="5" t="s">
        <v>13</v>
      </c>
      <c r="B22" s="24">
        <v>1026242.64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2"/>
        <v>1026242.64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2"/>
        <v>0</v>
      </c>
    </row>
    <row r="24" spans="1:14" ht="17.25" customHeight="1" x14ac:dyDescent="0.25">
      <c r="A24" s="5" t="s">
        <v>15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0</v>
      </c>
    </row>
    <row r="25" spans="1:14" ht="17.25" customHeight="1" x14ac:dyDescent="0.25">
      <c r="A25" s="5" t="s">
        <v>16</v>
      </c>
      <c r="B25" s="24">
        <v>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0</v>
      </c>
    </row>
    <row r="26" spans="1:14" ht="17.25" customHeight="1" x14ac:dyDescent="0.25">
      <c r="A26" s="3" t="s">
        <v>17</v>
      </c>
      <c r="B26" s="25">
        <f>B27+B28+B29+B30+B31+B32+B33</f>
        <v>716147</v>
      </c>
      <c r="C26" s="25">
        <f>C27+C28+C29+C30+C31+C32+C33</f>
        <v>0</v>
      </c>
      <c r="D26" s="25">
        <f>D27+D28+D29+D30+D31+D32</f>
        <v>0</v>
      </c>
      <c r="E26" s="25">
        <f>E27+E28+E29+E30+E31+E32+E35</f>
        <v>0</v>
      </c>
      <c r="F26" s="25">
        <f>F27+F28+F29+F30+F31+F32</f>
        <v>0</v>
      </c>
      <c r="G26" s="25">
        <f>G27+G28+G29+G30+G31+G32</f>
        <v>0</v>
      </c>
      <c r="H26" s="25">
        <f>H27+H28+H29+H30+H31+H32+H33+H35</f>
        <v>0</v>
      </c>
      <c r="I26" s="25">
        <f>I27+I28+I29+I30+I31+I32+I33+I35</f>
        <v>0</v>
      </c>
      <c r="J26" s="25">
        <f>J27+J28+J29+J30+J31+J32</f>
        <v>0</v>
      </c>
      <c r="K26" s="25">
        <f>K27+K28+K29+K30+K31+K32+K33+K35</f>
        <v>0</v>
      </c>
      <c r="L26" s="25">
        <f>L27+L28+L29+L30+L31+L32+L33+L35</f>
        <v>0</v>
      </c>
      <c r="M26" s="25">
        <f>M27+M28+M29+M30+M31+M32+M33+M35</f>
        <v>0</v>
      </c>
      <c r="N26" s="25">
        <f>N27+N28+N29+N30+N31+N32+N33+N35</f>
        <v>716147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5" si="3">SUM(B27:M27)</f>
        <v>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3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3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3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3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3"/>
        <v>0</v>
      </c>
    </row>
    <row r="33" spans="1:14" ht="17.25" customHeight="1" x14ac:dyDescent="0.25">
      <c r="A33" s="5" t="s">
        <v>24</v>
      </c>
      <c r="B33" s="24">
        <v>716147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3"/>
        <v>716147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3"/>
        <v>0</v>
      </c>
    </row>
    <row r="36" spans="1:14" ht="17.25" customHeight="1" x14ac:dyDescent="0.25">
      <c r="A36" s="3" t="s">
        <v>27</v>
      </c>
      <c r="B36" s="25">
        <f t="shared" ref="B36:N36" si="4">B37+B38+B39+B40+B41+B42</f>
        <v>0</v>
      </c>
      <c r="C36" s="25">
        <f t="shared" si="4"/>
        <v>0</v>
      </c>
      <c r="D36" s="25">
        <f t="shared" si="4"/>
        <v>0</v>
      </c>
      <c r="E36" s="25">
        <f t="shared" si="4"/>
        <v>0</v>
      </c>
      <c r="F36" s="25">
        <f t="shared" si="4"/>
        <v>0</v>
      </c>
      <c r="G36" s="25">
        <f t="shared" si="4"/>
        <v>0</v>
      </c>
      <c r="H36" s="25">
        <f t="shared" si="4"/>
        <v>0</v>
      </c>
      <c r="I36" s="25">
        <f t="shared" si="4"/>
        <v>0</v>
      </c>
      <c r="J36" s="25">
        <f t="shared" si="4"/>
        <v>0</v>
      </c>
      <c r="K36" s="25">
        <f t="shared" si="4"/>
        <v>0</v>
      </c>
      <c r="L36" s="25">
        <f t="shared" si="4"/>
        <v>0</v>
      </c>
      <c r="M36" s="25">
        <f t="shared" si="4"/>
        <v>0</v>
      </c>
      <c r="N36" s="25">
        <f t="shared" si="4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5">B46</f>
        <v>0</v>
      </c>
      <c r="C45" s="25">
        <f t="shared" si="5"/>
        <v>0</v>
      </c>
      <c r="D45" s="25">
        <f t="shared" si="5"/>
        <v>0</v>
      </c>
      <c r="E45" s="25">
        <f t="shared" si="5"/>
        <v>0</v>
      </c>
      <c r="F45" s="25">
        <f t="shared" si="5"/>
        <v>0</v>
      </c>
      <c r="G45" s="25">
        <f t="shared" si="5"/>
        <v>0</v>
      </c>
      <c r="H45" s="25">
        <f t="shared" si="5"/>
        <v>0</v>
      </c>
      <c r="I45" s="25">
        <f t="shared" si="5"/>
        <v>0</v>
      </c>
      <c r="J45" s="25">
        <f t="shared" si="5"/>
        <v>0</v>
      </c>
      <c r="K45" s="25">
        <f t="shared" si="5"/>
        <v>0</v>
      </c>
      <c r="L45" s="25">
        <f t="shared" si="5"/>
        <v>0</v>
      </c>
      <c r="M45" s="25">
        <f t="shared" si="5"/>
        <v>0</v>
      </c>
      <c r="N45" s="25">
        <f t="shared" si="5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</f>
        <v>0</v>
      </c>
      <c r="E52" s="25">
        <f>E53+E57</f>
        <v>0</v>
      </c>
      <c r="F52" s="25">
        <f>F54</f>
        <v>0</v>
      </c>
      <c r="G52" s="25">
        <f>G54</f>
        <v>0</v>
      </c>
      <c r="H52" s="25">
        <f>H53+H57</f>
        <v>0</v>
      </c>
      <c r="I52" s="25">
        <f>I53</f>
        <v>0</v>
      </c>
      <c r="J52" s="25">
        <f>J53</f>
        <v>0</v>
      </c>
      <c r="K52" s="25">
        <f>K53</f>
        <v>0</v>
      </c>
      <c r="L52" s="25">
        <f>L53</f>
        <v>0</v>
      </c>
      <c r="M52" s="25">
        <f>M53+M54+M57</f>
        <v>0</v>
      </c>
      <c r="N52" s="25">
        <f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>SUM(B53:M53)</f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>SUM(B54:M54)</f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>SUM(B56:M56)</f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>SUM(B57:M57)</f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</row>
    <row r="62" spans="1:14" ht="17.25" customHeight="1" x14ac:dyDescent="0.25">
      <c r="A62" s="3" t="s">
        <v>53</v>
      </c>
      <c r="B62" s="25">
        <f t="shared" ref="B62:N62" si="6">B63</f>
        <v>0</v>
      </c>
      <c r="C62" s="25">
        <f t="shared" si="6"/>
        <v>0</v>
      </c>
      <c r="D62" s="25">
        <f t="shared" si="6"/>
        <v>0</v>
      </c>
      <c r="E62" s="25">
        <f t="shared" si="6"/>
        <v>0</v>
      </c>
      <c r="F62" s="25">
        <f t="shared" si="6"/>
        <v>0</v>
      </c>
      <c r="G62" s="25">
        <f t="shared" si="6"/>
        <v>0</v>
      </c>
      <c r="H62" s="25">
        <f t="shared" si="6"/>
        <v>0</v>
      </c>
      <c r="I62" s="25">
        <f t="shared" si="6"/>
        <v>0</v>
      </c>
      <c r="J62" s="25">
        <f t="shared" si="6"/>
        <v>0</v>
      </c>
      <c r="K62" s="25">
        <f t="shared" si="6"/>
        <v>0</v>
      </c>
      <c r="L62" s="25">
        <f t="shared" si="6"/>
        <v>0</v>
      </c>
      <c r="M62" s="25">
        <f t="shared" si="6"/>
        <v>0</v>
      </c>
      <c r="N62" s="25">
        <f t="shared" si="6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18713727.129999999</v>
      </c>
      <c r="C83" s="26">
        <f>C52+C16+C10+C26</f>
        <v>0</v>
      </c>
      <c r="D83" s="26">
        <f>D52+D16+D10+D26</f>
        <v>0</v>
      </c>
      <c r="E83" s="26">
        <f>E52+E16+E10+E26</f>
        <v>0</v>
      </c>
      <c r="F83" s="26">
        <f>F52+F16+F10</f>
        <v>0</v>
      </c>
      <c r="G83" s="26">
        <f>G52+G16+G10</f>
        <v>0</v>
      </c>
      <c r="H83" s="26">
        <f>H52+H16+H10+H26</f>
        <v>0</v>
      </c>
      <c r="I83" s="26">
        <f>I52+I26+I16+I10</f>
        <v>0</v>
      </c>
      <c r="J83" s="26">
        <f>J52+J16+J10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</f>
        <v>18713727.129999999</v>
      </c>
    </row>
    <row r="85" spans="1:14" ht="18.75" x14ac:dyDescent="0.3">
      <c r="A85" s="31" t="s">
        <v>102</v>
      </c>
      <c r="B85" s="30"/>
      <c r="C85" s="30"/>
      <c r="D85" s="30"/>
      <c r="E85" s="31" t="s">
        <v>103</v>
      </c>
      <c r="G85" s="32"/>
      <c r="I85" s="33"/>
      <c r="J85" s="30"/>
    </row>
    <row r="86" spans="1:14" ht="47.25" customHeight="1" x14ac:dyDescent="0.3">
      <c r="A86" s="34" t="s">
        <v>104</v>
      </c>
      <c r="B86" s="32"/>
      <c r="C86" s="30"/>
      <c r="D86" s="30"/>
      <c r="E86" s="34" t="s">
        <v>104</v>
      </c>
      <c r="G86" s="34"/>
      <c r="H86" s="30"/>
      <c r="I86" s="30"/>
      <c r="J86" s="30"/>
    </row>
    <row r="87" spans="1:14" ht="18.75" x14ac:dyDescent="0.3">
      <c r="A87" s="32" t="s">
        <v>105</v>
      </c>
      <c r="B87" s="32"/>
      <c r="C87" s="30"/>
      <c r="D87" s="30"/>
      <c r="E87" s="32" t="s">
        <v>108</v>
      </c>
      <c r="F87" s="36"/>
      <c r="G87" s="36"/>
      <c r="H87" s="36"/>
      <c r="I87" s="36"/>
      <c r="J87" s="30"/>
    </row>
    <row r="88" spans="1:14" ht="18.75" x14ac:dyDescent="0.3">
      <c r="A88" s="32" t="s">
        <v>107</v>
      </c>
      <c r="B88" s="32"/>
      <c r="C88" s="30"/>
      <c r="D88" s="30"/>
      <c r="E88" s="32" t="s">
        <v>109</v>
      </c>
      <c r="G88" s="32"/>
      <c r="H88" s="30"/>
      <c r="I88" s="30"/>
      <c r="J88" s="30"/>
    </row>
    <row r="89" spans="1:14" ht="18.75" x14ac:dyDescent="0.3">
      <c r="C89" s="30"/>
      <c r="D89" s="30"/>
      <c r="E89" s="30"/>
      <c r="G89" s="30"/>
      <c r="H89" s="30"/>
      <c r="I89" s="30"/>
      <c r="J89" s="30"/>
    </row>
    <row r="90" spans="1:14" ht="18.75" x14ac:dyDescent="0.25">
      <c r="A90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2023-02-06T18:48:24Z</cp:lastPrinted>
  <dcterms:created xsi:type="dcterms:W3CDTF">2021-07-29T18:58:50Z</dcterms:created>
  <dcterms:modified xsi:type="dcterms:W3CDTF">2023-02-06T19:10:24Z</dcterms:modified>
</cp:coreProperties>
</file>