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braham\Pictures\Portal\"/>
    </mc:Choice>
  </mc:AlternateContent>
  <bookViews>
    <workbookView xWindow="0" yWindow="0" windowWidth="20490" windowHeight="7650" tabRatio="851"/>
  </bookViews>
  <sheets>
    <sheet name="Portada" sheetId="31" r:id="rId1"/>
    <sheet name="Introducción" sheetId="30" r:id="rId2"/>
    <sheet name="Marco Estratégico" sheetId="29" r:id="rId3"/>
    <sheet name="1- Análisis POA Eje 1" sheetId="16" r:id="rId4"/>
    <sheet name="1- Análisis POA Eje 3" sheetId="18" r:id="rId5"/>
    <sheet name="2- Operaciones POA" sheetId="19" r:id="rId6"/>
    <sheet name="3- Calidad del Dato POA" sheetId="3" r:id="rId7"/>
    <sheet name="4- Cartografía POA" sheetId="4" r:id="rId8"/>
    <sheet name="5- Adm. y Fin. POA" sheetId="1" r:id="rId9"/>
    <sheet name="6- Comunicaciones POA" sheetId="14" r:id="rId10"/>
    <sheet name="7- SGI POA" sheetId="10" r:id="rId11"/>
    <sheet name="8- RRHH POA" sheetId="8" r:id="rId12"/>
    <sheet name="8- RRHH Presupuesto" sheetId="9" r:id="rId13"/>
    <sheet name="9- Tecnología POA" sheetId="12" r:id="rId14"/>
    <sheet name="10- Planificación POA" sheetId="6" r:id="rId15"/>
    <sheet name="11- Dirección General" sheetId="21" state="hidden" r:id="rId16"/>
  </sheets>
  <externalReferences>
    <externalReference r:id="rId17"/>
    <externalReference r:id="rId18"/>
    <externalReference r:id="rId19"/>
    <externalReference r:id="rId20"/>
    <externalReference r:id="rId21"/>
    <externalReference r:id="rId22"/>
    <externalReference r:id="rId2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8" i="12" l="1"/>
  <c r="U24" i="12"/>
  <c r="U23" i="12"/>
  <c r="U22" i="12"/>
  <c r="U19" i="12"/>
  <c r="U18" i="12"/>
  <c r="U17" i="12"/>
  <c r="U16" i="12"/>
  <c r="S32" i="8" l="1"/>
  <c r="Q58" i="9" l="1"/>
  <c r="O58" i="9"/>
  <c r="H58" i="9"/>
  <c r="G57" i="9"/>
  <c r="R57" i="9" s="1"/>
  <c r="S56" i="9"/>
  <c r="R56" i="9"/>
  <c r="Q56" i="9"/>
  <c r="P56" i="9"/>
  <c r="O56" i="9"/>
  <c r="N56" i="9"/>
  <c r="M56" i="9"/>
  <c r="L56" i="9"/>
  <c r="K56" i="9"/>
  <c r="J56" i="9"/>
  <c r="I56" i="9"/>
  <c r="H56" i="9"/>
  <c r="S55" i="9"/>
  <c r="R55" i="9"/>
  <c r="Q55" i="9"/>
  <c r="P55" i="9"/>
  <c r="O55" i="9"/>
  <c r="N55" i="9"/>
  <c r="M55" i="9"/>
  <c r="L55" i="9"/>
  <c r="K55" i="9"/>
  <c r="J55" i="9"/>
  <c r="I55" i="9"/>
  <c r="H55" i="9"/>
  <c r="S54" i="9"/>
  <c r="R54" i="9"/>
  <c r="Q54" i="9"/>
  <c r="P54" i="9"/>
  <c r="O54" i="9"/>
  <c r="N54" i="9"/>
  <c r="M54" i="9"/>
  <c r="L54" i="9"/>
  <c r="K54" i="9"/>
  <c r="J54" i="9"/>
  <c r="I54" i="9"/>
  <c r="H54" i="9"/>
  <c r="S53" i="9"/>
  <c r="R53" i="9"/>
  <c r="Q53" i="9"/>
  <c r="P53" i="9"/>
  <c r="O53" i="9"/>
  <c r="N53" i="9"/>
  <c r="M53" i="9"/>
  <c r="L53" i="9"/>
  <c r="K53" i="9"/>
  <c r="J53" i="9"/>
  <c r="I53" i="9"/>
  <c r="H53" i="9"/>
  <c r="T52" i="9"/>
  <c r="I49" i="9"/>
  <c r="T49" i="9" s="1"/>
  <c r="I48" i="9"/>
  <c r="T47" i="9"/>
  <c r="T46" i="9"/>
  <c r="S45" i="9"/>
  <c r="T45" i="9" s="1"/>
  <c r="S44" i="9"/>
  <c r="T44" i="9" s="1"/>
  <c r="G43" i="9"/>
  <c r="R43" i="9" s="1"/>
  <c r="T43" i="9" s="1"/>
  <c r="R42" i="9"/>
  <c r="T42" i="9" s="1"/>
  <c r="M41" i="9"/>
  <c r="T41" i="9" s="1"/>
  <c r="N40" i="9"/>
  <c r="T40" i="9" s="1"/>
  <c r="M39" i="9"/>
  <c r="T39" i="9" s="1"/>
  <c r="M38" i="9"/>
  <c r="T38" i="9" s="1"/>
  <c r="N37" i="9"/>
  <c r="T37" i="9" s="1"/>
  <c r="L36" i="9"/>
  <c r="T36" i="9" s="1"/>
  <c r="L35" i="9"/>
  <c r="T35" i="9" s="1"/>
  <c r="K34" i="9"/>
  <c r="T33" i="9"/>
  <c r="T32" i="9"/>
  <c r="S31" i="9"/>
  <c r="T31" i="9" s="1"/>
  <c r="S30" i="9"/>
  <c r="P30" i="9"/>
  <c r="P58" i="9" s="1"/>
  <c r="M30" i="9"/>
  <c r="J30" i="9"/>
  <c r="J58" i="9" s="1"/>
  <c r="R29" i="9"/>
  <c r="T29" i="9" s="1"/>
  <c r="M28" i="9"/>
  <c r="T28" i="9" s="1"/>
  <c r="L24" i="9"/>
  <c r="K23" i="9"/>
  <c r="T23" i="9" s="1"/>
  <c r="T22" i="9"/>
  <c r="T20" i="9"/>
  <c r="T19" i="9"/>
  <c r="T18" i="9"/>
  <c r="T17" i="9"/>
  <c r="T16" i="9"/>
  <c r="T15" i="9"/>
  <c r="I58" i="9" l="1"/>
  <c r="T53" i="9"/>
  <c r="T55" i="9"/>
  <c r="L58" i="9"/>
  <c r="T30" i="9"/>
  <c r="K58" i="9"/>
  <c r="K57" i="9"/>
  <c r="M57" i="9"/>
  <c r="I57" i="9"/>
  <c r="T24" i="9"/>
  <c r="T54" i="9"/>
  <c r="N57" i="9"/>
  <c r="S58" i="9"/>
  <c r="T56" i="9"/>
  <c r="Q57" i="9"/>
  <c r="S57" i="9"/>
  <c r="R58" i="9"/>
  <c r="M58" i="9"/>
  <c r="T34" i="9"/>
  <c r="L57" i="9"/>
  <c r="N58" i="9"/>
  <c r="G58" i="9"/>
  <c r="T48" i="9"/>
  <c r="O57" i="9"/>
  <c r="H57" i="9"/>
  <c r="P57" i="9"/>
  <c r="J57" i="9"/>
  <c r="T57" i="9" l="1"/>
  <c r="T58" i="9" s="1"/>
  <c r="S20" i="3" l="1"/>
  <c r="S27" i="19" l="1"/>
  <c r="S29" i="19"/>
  <c r="S23" i="18"/>
  <c r="S22" i="1" l="1"/>
  <c r="S21" i="1"/>
  <c r="S19" i="1"/>
  <c r="S16" i="1"/>
  <c r="S16" i="4"/>
  <c r="S19" i="4"/>
  <c r="S23" i="4"/>
  <c r="S22" i="19"/>
  <c r="S17" i="19"/>
  <c r="S20" i="18"/>
  <c r="U33" i="6"/>
  <c r="G30" i="6"/>
  <c r="G29" i="6"/>
  <c r="U28" i="6"/>
  <c r="S28" i="6"/>
  <c r="G28" i="6" s="1"/>
  <c r="G24" i="6"/>
  <c r="U23" i="6"/>
  <c r="G23" i="6"/>
  <c r="U21" i="6"/>
  <c r="U20" i="6"/>
  <c r="U19" i="6"/>
  <c r="U16" i="6"/>
  <c r="S30" i="8"/>
  <c r="S27" i="8"/>
  <c r="S22" i="8"/>
  <c r="S18" i="8"/>
  <c r="S15" i="8"/>
  <c r="S24" i="14" l="1"/>
  <c r="S32" i="14"/>
  <c r="S17" i="14"/>
  <c r="S35" i="14"/>
  <c r="S18" i="18"/>
  <c r="S39" i="8"/>
  <c r="S19" i="18"/>
  <c r="S16" i="18"/>
  <c r="S39" i="14" l="1"/>
  <c r="S16" i="16"/>
</calcChain>
</file>

<file path=xl/comments1.xml><?xml version="1.0" encoding="utf-8"?>
<comments xmlns="http://schemas.openxmlformats.org/spreadsheetml/2006/main">
  <authors>
    <author>Dhaianny Soto</author>
  </authors>
  <commentList>
    <comment ref="B13" authorId="0" shapeId="0">
      <text>
        <r>
          <rPr>
            <b/>
            <sz val="9"/>
            <color indexed="81"/>
            <rFont val="Tahoma"/>
            <family val="2"/>
          </rPr>
          <t>Dhaianny Soto:</t>
        </r>
        <r>
          <rPr>
            <sz val="9"/>
            <color indexed="81"/>
            <rFont val="Tahoma"/>
            <family val="2"/>
          </rPr>
          <t xml:space="preserve">
Pendiente de definir el RESULTADO ESTRATEGICO.</t>
        </r>
      </text>
    </comment>
  </commentList>
</comments>
</file>

<file path=xl/sharedStrings.xml><?xml version="1.0" encoding="utf-8"?>
<sst xmlns="http://schemas.openxmlformats.org/spreadsheetml/2006/main" count="1466" uniqueCount="714">
  <si>
    <t xml:space="preserve">DEPARTAMENTO DE PLANIFICACION Y DESARROLLO </t>
  </si>
  <si>
    <t>PLAN OPERATIVO ANUAL 2022</t>
  </si>
  <si>
    <t xml:space="preserve">DEPARTAMENTO </t>
  </si>
  <si>
    <t>Administrativo y Financiero</t>
  </si>
  <si>
    <t xml:space="preserve">EJE ESTRATEGICO </t>
  </si>
  <si>
    <t>Gobernanza y fortalecimiento institucional</t>
  </si>
  <si>
    <t xml:space="preserve">OBJETIVO ESTRATEGICO </t>
  </si>
  <si>
    <t>Producto</t>
  </si>
  <si>
    <t>Indicador</t>
  </si>
  <si>
    <t>Medio de Verificación</t>
  </si>
  <si>
    <t xml:space="preserve">Meta Fisica </t>
  </si>
  <si>
    <t xml:space="preserve">Actividades </t>
  </si>
  <si>
    <t>TRIMESTRE 1</t>
  </si>
  <si>
    <t>TRIMESTRE 2</t>
  </si>
  <si>
    <t>TRIMESTRE 3</t>
  </si>
  <si>
    <t xml:space="preserve">TRIMESTRE 4 </t>
  </si>
  <si>
    <t>Presupuesto RD$</t>
  </si>
  <si>
    <t>Riesgos Asociados</t>
  </si>
  <si>
    <t>Unidad de Medida</t>
  </si>
  <si>
    <t>Cantidad</t>
  </si>
  <si>
    <t>Enero</t>
  </si>
  <si>
    <t>Febrero</t>
  </si>
  <si>
    <t>Marzo</t>
  </si>
  <si>
    <t>Abril</t>
  </si>
  <si>
    <t>Mayo</t>
  </si>
  <si>
    <t>Junio</t>
  </si>
  <si>
    <t>Julio</t>
  </si>
  <si>
    <t>Agosto</t>
  </si>
  <si>
    <t>Septiembre</t>
  </si>
  <si>
    <t>Octubre</t>
  </si>
  <si>
    <t>Noviembre</t>
  </si>
  <si>
    <t>Diciembre</t>
  </si>
  <si>
    <t>Ejecutado T1</t>
  </si>
  <si>
    <t>Cumplimiento T1</t>
  </si>
  <si>
    <t>Ejecutado T2</t>
  </si>
  <si>
    <t>Cumplimiento T2</t>
  </si>
  <si>
    <t>Ejecutado T3</t>
  </si>
  <si>
    <t>Cumplimiento T3</t>
  </si>
  <si>
    <t>Ejecutado T4</t>
  </si>
  <si>
    <t>Cumplimiento T4</t>
  </si>
  <si>
    <t>Porcentaje de cumplimiento de los mantemientos a infraestrucutra física descritos en el plan de mantenimiento, implementado en la sede central y oficinas regionales</t>
  </si>
  <si>
    <t>Bitácora de mantenimientos</t>
  </si>
  <si>
    <t>Porcentaje</t>
  </si>
  <si>
    <t xml:space="preserve">Porcentaje de cumplimiento de los mantemientos a equipos descritos en el plan de mantenimiento, implementado en la Sede Central y oficinas Regionales  </t>
  </si>
  <si>
    <t xml:space="preserve">Porcentaje de cumplimiento de los mantemientos a flotilla vehicular descritos en el plan de mantenimiento, implementado en la Sede Central y oficinas Regionales  </t>
  </si>
  <si>
    <t>Porcentaje de inventarios de bienes suministros realizados</t>
  </si>
  <si>
    <t>Informe de inventario</t>
  </si>
  <si>
    <t>Número de informes financieros entregados a tiempo</t>
  </si>
  <si>
    <t>Balance general, nóminas pagadas a colaboradores, ejecución presupuestaria, nota de no donaciones a terceros, inventario de almacén trimestral, relación de cuentas por pagar</t>
  </si>
  <si>
    <t>Número de arqueos realizados</t>
  </si>
  <si>
    <t>Arqueos, informes de visitas</t>
  </si>
  <si>
    <t>Incumplimiento en las metas institucionales</t>
  </si>
  <si>
    <t>Porcentaje de implementación de PACC</t>
  </si>
  <si>
    <t xml:space="preserve">Informe de procesos publicados  y contratados por trimestre </t>
  </si>
  <si>
    <t xml:space="preserve">PRESUPUESTO </t>
  </si>
  <si>
    <t>Fuente de Financiamiento</t>
  </si>
  <si>
    <t xml:space="preserve">Insumos </t>
  </si>
  <si>
    <t xml:space="preserve">Unidad de medida </t>
  </si>
  <si>
    <t xml:space="preserve">Cantidad </t>
  </si>
  <si>
    <t>Presupuesto Nacional</t>
  </si>
  <si>
    <t>Unidad</t>
  </si>
  <si>
    <t>Calidad del Dato</t>
  </si>
  <si>
    <t>1. Implementación del Registro Social Universal y el Registro Único de Beneficiarios</t>
  </si>
  <si>
    <t>1.1. Crear el registro social universal (RSU) y el registro único de beneficiarios (RUB), enfocando sus funcionalidades a los requerimientos de información y análisis de las políticas sociales nacional y local.</t>
  </si>
  <si>
    <t>Estrategia</t>
  </si>
  <si>
    <t>Resultado Esperado</t>
  </si>
  <si>
    <t>Porcentaje de formularios revisados</t>
  </si>
  <si>
    <t>Informe de Certificación de la Data</t>
  </si>
  <si>
    <t>Porcentaje de Formularios Certificados</t>
  </si>
  <si>
    <t xml:space="preserve">Número de reportes realizados </t>
  </si>
  <si>
    <t xml:space="preserve">Reportes realizados </t>
  </si>
  <si>
    <t xml:space="preserve">Porcentaje de cédulas corregidas </t>
  </si>
  <si>
    <t>Cartografía</t>
  </si>
  <si>
    <t>Porcentaje de demarcaciones geográficas proporcionadas por la ONE con respecto al numero de demarcaciones geográficas del país</t>
  </si>
  <si>
    <t xml:space="preserve">Imagenes (shapes) recibidas </t>
  </si>
  <si>
    <t>Demarcaciones (Provincias)</t>
  </si>
  <si>
    <t xml:space="preserve">Retrazo de entrega de la  ONE en los tiempos acordados </t>
  </si>
  <si>
    <t xml:space="preserve">Número de manzanas verificadas </t>
  </si>
  <si>
    <t>Manzanas verificadas</t>
  </si>
  <si>
    <t xml:space="preserve">Manzana </t>
  </si>
  <si>
    <t>Número de manzanas Impresas</t>
  </si>
  <si>
    <t>Manzanas Impresas</t>
  </si>
  <si>
    <t>Retrazo en la verificar las vias y manzanas utilizando imagenes satelitales (Google Earth)</t>
  </si>
  <si>
    <t>Número de manzanas actualizadas</t>
  </si>
  <si>
    <t>Capas Geográficas</t>
  </si>
  <si>
    <t>Fallas  software, hardware y aplicativo arcgis y google earth</t>
  </si>
  <si>
    <t>Número de imágenes Ortorectificadas con drone</t>
  </si>
  <si>
    <t>Mosaico de imágenes ortorectificadas</t>
  </si>
  <si>
    <t>Fallas en software y hardware para el procesamiento de las imágenes</t>
  </si>
  <si>
    <t>Numero de colaboradores capacitados</t>
  </si>
  <si>
    <t>Listado de asistencia, fotos, programa de capacitación</t>
  </si>
  <si>
    <t>Fallas  software, hardware y aplicativo arcgis</t>
  </si>
  <si>
    <t xml:space="preserve">Plataforma operando </t>
  </si>
  <si>
    <t>Plataforma</t>
  </si>
  <si>
    <t>Paquete de archivos estadisticos  incompletos</t>
  </si>
  <si>
    <t>Mapas y formulario de cumplimiento de requerimiento</t>
  </si>
  <si>
    <t xml:space="preserve">Insumos enviados incompletos </t>
  </si>
  <si>
    <t>cantidad</t>
  </si>
  <si>
    <t>Planificación y Desarrollo</t>
  </si>
  <si>
    <t>2- Gobernanza y Fortalecimiento Institucional</t>
  </si>
  <si>
    <t>2.2 Posicionar al  SIUBEN  como una entidad clave para la eficientización de  la asignación del gasto público  y de las políticas del sector social</t>
  </si>
  <si>
    <t>RESULTADO ESTRATEGICO</t>
  </si>
  <si>
    <t xml:space="preserve">Acción para mitigar el riesgo </t>
  </si>
  <si>
    <t>Plan Operativo elaborado</t>
  </si>
  <si>
    <t>Matriz de Plan Operativo</t>
  </si>
  <si>
    <t>Remisión tardía por parte de las áreas organizacionales de las matrices de POA; remisión tardía de los techos presupuestarios por parte de la DIGEPRES.</t>
  </si>
  <si>
    <t>Concientizar a las áreas sobre la importancia de la formulación; seguimiento continuo con DIGEPRES</t>
  </si>
  <si>
    <t xml:space="preserve">Memoria elaborada </t>
  </si>
  <si>
    <t>Memoria Institucional</t>
  </si>
  <si>
    <t>Poca colaboración de las áreas en la remisión de las informaciones</t>
  </si>
  <si>
    <t>Reuniones de sensibilización y talleres de capacitación en el tema.</t>
  </si>
  <si>
    <t xml:space="preserve">Informes realizados </t>
  </si>
  <si>
    <t xml:space="preserve">Informes de Desempeño Institucional y de Proyectos de Cooperación elaborados </t>
  </si>
  <si>
    <t>Recepción tardía de las informaciones de las áreas</t>
  </si>
  <si>
    <t>Seguimiento a las áreas con el involucramiento de la alta instancia. Sensibilizar a las áreas respecto a la importancia de la remisión oportuna de las informaciones solicitadas.</t>
  </si>
  <si>
    <t>Talleres realizados</t>
  </si>
  <si>
    <t xml:space="preserve">Listado de asistencia y fotos </t>
  </si>
  <si>
    <t>Sujeto a Disponibilidad de fondos.</t>
  </si>
  <si>
    <t>Gestionar con tiempo los fondos y facilitador para la capacitación y contar con las herramientas necesarias para impartir las capacitaciones en modalidad virtual</t>
  </si>
  <si>
    <t>Sujeto a Disponibilidad de fondos</t>
  </si>
  <si>
    <t xml:space="preserve">Propuestas de cooperación elaboradas </t>
  </si>
  <si>
    <t>Documento de propuesta</t>
  </si>
  <si>
    <t xml:space="preserve">Recepción tardía de las informaciones </t>
  </si>
  <si>
    <t>Informe de seguimiento a la cooperación</t>
  </si>
  <si>
    <t>Convenios para promover la igualdad de género firmados</t>
  </si>
  <si>
    <t xml:space="preserve">Convenio firmado                    </t>
  </si>
  <si>
    <t>No se pueda coordinar la firma de los convenios en la fecha pautada por choques de agendas o que surjan actividades de mayor prioridad en el momento.</t>
  </si>
  <si>
    <t xml:space="preserve">Número de actividades para promover la igualdad de género realizadas </t>
  </si>
  <si>
    <t>Carta de Acuerdo, documento de proyecto, minutas de reuniones</t>
  </si>
  <si>
    <t>1. No se pueda coordinar la firma de los convenios en la fecha pautada por choques de agendas o que surjan actividades de mayor prioridad en el momento.</t>
  </si>
  <si>
    <t>2. No se dispongan de los recuros necesarios para realizar estas actividades.</t>
  </si>
  <si>
    <t xml:space="preserve">Reunión para promover las acciones de igualdad de género a la sociedad civil realizada </t>
  </si>
  <si>
    <t>Convocatorias y listado de participantes</t>
  </si>
  <si>
    <t>Número de mesas  de trabajo realizadas</t>
  </si>
  <si>
    <t>Agendas, minutas, listado de participantes</t>
  </si>
  <si>
    <t xml:space="preserve">Número de encuentros realizados </t>
  </si>
  <si>
    <t>Nuevos convenios firmados</t>
  </si>
  <si>
    <t>Convenios firmados</t>
  </si>
  <si>
    <t>Plataforma actualizada</t>
  </si>
  <si>
    <t>Matriz con informaciones actualizadas en el Repositorio del conocimiento</t>
  </si>
  <si>
    <t>Embajadores del conocimiento actualizado</t>
  </si>
  <si>
    <t>Certificación de los Embajadores del Conocimiento</t>
  </si>
  <si>
    <t>Informes de igualdad de género elaborados</t>
  </si>
  <si>
    <t xml:space="preserve">Refrigerio </t>
  </si>
  <si>
    <t>Refrigerio</t>
  </si>
  <si>
    <t>Recursos Humanos</t>
  </si>
  <si>
    <t>2.2 Posicionar al SIUBEN como una entidad clave para la eficientización de la asignación del gasto público y de las políticas del sector social</t>
  </si>
  <si>
    <t xml:space="preserve">Meta Física </t>
  </si>
  <si>
    <t>Porcentaje de ejecución del plan</t>
  </si>
  <si>
    <t>Informe trimestral de indicadores de capacitación</t>
  </si>
  <si>
    <t>Disponibilidad de Recursos e Inasistencia del personal</t>
  </si>
  <si>
    <t>Porcentaje de capacitaciones evaluadas correspondientes al periodo</t>
  </si>
  <si>
    <t>Informe trimestral</t>
  </si>
  <si>
    <t>Falta de respuesta oportuna</t>
  </si>
  <si>
    <t>Plan elaborado</t>
  </si>
  <si>
    <t xml:space="preserve">Ejemplar del plan </t>
  </si>
  <si>
    <t>Programa diseñado</t>
  </si>
  <si>
    <t>Nuevo programa de capacitacion</t>
  </si>
  <si>
    <t>Porcentaje de satisfacción con el clima laboral en la Institución</t>
  </si>
  <si>
    <t>Informe de encuesta de clima</t>
  </si>
  <si>
    <t xml:space="preserve">El MAP no esta disponible para asesoría debido a la alta demanda por el cambio de gobierno </t>
  </si>
  <si>
    <t xml:space="preserve">Disponiblidad prespuestaria para implementar las mejoras </t>
  </si>
  <si>
    <t>Porcentaje de colaboradores con acuerdos de desempeño realizados</t>
  </si>
  <si>
    <t>Matriz de acuerdos realizados por área</t>
  </si>
  <si>
    <t xml:space="preserve">El covid afecta el rendimiento laboral de los colaboradores </t>
  </si>
  <si>
    <t>Porcentaje de nuevos colaboradores y cambios de designaciones con acuerdos de desempeño realizado</t>
  </si>
  <si>
    <t xml:space="preserve">Porcentaje de colaboradores evaluados </t>
  </si>
  <si>
    <t>Informe de resultados de evaluación de desempeño</t>
  </si>
  <si>
    <t>Pocentaje de reconocimientos realizados entre los reconocimientos programados</t>
  </si>
  <si>
    <t>Listado de reconocidos</t>
  </si>
  <si>
    <t>Porcentaje de jornadas realizadas entre las programadas</t>
  </si>
  <si>
    <t>Invitacion a las jornadas</t>
  </si>
  <si>
    <t>Porcentaje de actividades realizadas de las programadas</t>
  </si>
  <si>
    <t>Matriz de reporte de actividades programadas</t>
  </si>
  <si>
    <t xml:space="preserve">Ejemplar de la política </t>
  </si>
  <si>
    <t xml:space="preserve">Porcentajes </t>
  </si>
  <si>
    <t xml:space="preserve">Quejas y denuncias recibidas y resueltas </t>
  </si>
  <si>
    <t xml:space="preserve">TOTAL PRESUPUESTADO </t>
  </si>
  <si>
    <r>
      <t>DEPARTAMENTO DE PLANIFICACI</t>
    </r>
    <r>
      <rPr>
        <b/>
        <sz val="16"/>
        <color theme="1"/>
        <rFont val="Calibri"/>
        <family val="2"/>
      </rPr>
      <t>Ó</t>
    </r>
    <r>
      <rPr>
        <b/>
        <sz val="16"/>
        <color theme="1"/>
        <rFont val="Calibri"/>
        <family val="2"/>
        <scheme val="minor"/>
      </rPr>
      <t xml:space="preserve">N Y DESARROLLO </t>
    </r>
  </si>
  <si>
    <t xml:space="preserve">Costo Unitario </t>
  </si>
  <si>
    <t xml:space="preserve">Observación </t>
  </si>
  <si>
    <t>Servicios de capacitación</t>
  </si>
  <si>
    <t>Varias</t>
  </si>
  <si>
    <t>Según plan</t>
  </si>
  <si>
    <t>Refrigerios y almuerzos</t>
  </si>
  <si>
    <t>N/A</t>
  </si>
  <si>
    <t>Trabajo de gabinete, no requiere presupuesto</t>
  </si>
  <si>
    <t>Trabajo de gabinete, no requiere presuespuesto</t>
  </si>
  <si>
    <t>Incentivo por rendimiento individual</t>
  </si>
  <si>
    <t>Pesos</t>
  </si>
  <si>
    <t>Premios a los colaboradores reconocidos</t>
  </si>
  <si>
    <t xml:space="preserve">Unidad </t>
  </si>
  <si>
    <t>Insumos varios segun la jornada</t>
  </si>
  <si>
    <t>Servicios de impresión</t>
  </si>
  <si>
    <t xml:space="preserve">Desayuno </t>
  </si>
  <si>
    <t xml:space="preserve">Empacado </t>
  </si>
  <si>
    <t xml:space="preserve">Chocolate </t>
  </si>
  <si>
    <t>Gastos recurrentes de Recursos Humanos</t>
  </si>
  <si>
    <t xml:space="preserve">Partida presupuestaria </t>
  </si>
  <si>
    <t xml:space="preserve">Arreglos florales en caso de fallecimiento de familiares directos, hospitalizacion y ofrendas </t>
  </si>
  <si>
    <t>Según necesidad</t>
  </si>
  <si>
    <t>Decoraciones para cumpleaños y otras actividades</t>
  </si>
  <si>
    <t>varios</t>
  </si>
  <si>
    <t>Servicios de impresion de carnets</t>
  </si>
  <si>
    <t>Cintas para carnet</t>
  </si>
  <si>
    <t>Indemnizacion personal desvinculado</t>
  </si>
  <si>
    <t>Vacaciones no disfrutadas</t>
  </si>
  <si>
    <t>Pruebas psicométricas</t>
  </si>
  <si>
    <t xml:space="preserve">Seguro de Vida para todo el personal </t>
  </si>
  <si>
    <t>Apoyo de compra de medicamentos no cubiertos en PDSS para grupos I y II</t>
  </si>
  <si>
    <t xml:space="preserve">Planes Complementarios para los colaboradores </t>
  </si>
  <si>
    <t>Almuerzos subsidiados</t>
  </si>
  <si>
    <t>TOTAL  PRESUPUESTADO</t>
  </si>
  <si>
    <t>Calidad en la Gestión (SGI)</t>
  </si>
  <si>
    <t>Eje Estrategico 2: Gobernanza y Fortalecimiento Institucional</t>
  </si>
  <si>
    <t>Fortalecer el  Marco legal, normativo y funcional  del SIUBEN</t>
  </si>
  <si>
    <t>Mejorar el desempeño de los procesos  - Estandarizacion de los procesos</t>
  </si>
  <si>
    <t>Número de auditorías realizadas</t>
  </si>
  <si>
    <t>Informe de Auditoría Interna</t>
  </si>
  <si>
    <t>1. Cambio de fecha planificada por disposición de la Alta Dirección
2. No Disponibilidad de Fondos
3. Respuesta tardía de las áreas con hallazgos de auditoría</t>
  </si>
  <si>
    <t>Informe de Auditoría Externa</t>
  </si>
  <si>
    <t xml:space="preserve">Porcentaje de implementacion del plan de acción </t>
  </si>
  <si>
    <t>Planes de Acción</t>
  </si>
  <si>
    <t>Número de oficinas Regionales incluidas en el alcalce de la norma ISO 27001</t>
  </si>
  <si>
    <t xml:space="preserve">Matrices de riesgo y planes de tratamiento </t>
  </si>
  <si>
    <t>No aprobación del presupuesto</t>
  </si>
  <si>
    <t>Porcentaje de implementación de políticas y controles</t>
  </si>
  <si>
    <t>Informe de Auditorías</t>
  </si>
  <si>
    <t xml:space="preserve">Número de jordanas de evaluaciones realizadas </t>
  </si>
  <si>
    <t xml:space="preserve">Matríz de seguimiento </t>
  </si>
  <si>
    <t>No disponibilidad de los involucrados en las áreas para realizar las evaluaciones</t>
  </si>
  <si>
    <t>Número de jordanas de evaluaciones realizadas</t>
  </si>
  <si>
    <t>Autodiagnóstico del Modelo CAF</t>
  </si>
  <si>
    <t>Guía de Autodiagnóstico CAF</t>
  </si>
  <si>
    <t> </t>
  </si>
  <si>
    <t>Retraso en la autoevaluación de los departamentos involucrados</t>
  </si>
  <si>
    <t xml:space="preserve"> Plan de Mejora del CAF</t>
  </si>
  <si>
    <t>Plan de mejora del CAF</t>
  </si>
  <si>
    <t>Retraso en los reportes del plan de los departamentos involucrados</t>
  </si>
  <si>
    <t>Porcentaje de Documentos actualizados/ creados</t>
  </si>
  <si>
    <t xml:space="preserve">Cronograma trimestral de actualización/ creacción </t>
  </si>
  <si>
    <t>Retraso en la publicación y distribución de los documentos del sistema</t>
  </si>
  <si>
    <t>porcentaje en el seguimiento de documentos difundidos</t>
  </si>
  <si>
    <t xml:space="preserve">Matriz de documentos del sistema </t>
  </si>
  <si>
    <t>porcentaje</t>
  </si>
  <si>
    <t>Retraso en la actualizacion de la matriz de documentos del sistema</t>
  </si>
  <si>
    <t>Número de evaluaciones sobre legislaciones aplicadas</t>
  </si>
  <si>
    <t>Matríz de legislacion aplicable al SIUBEN</t>
  </si>
  <si>
    <t>No disponibilidad del personal involucrado</t>
  </si>
  <si>
    <t xml:space="preserve">Porcentaje </t>
  </si>
  <si>
    <t>Manuales/procesos/estructuras</t>
  </si>
  <si>
    <t>Retraso en las actualizaciones de los procesos, procedimientos y estructura SIUBEN</t>
  </si>
  <si>
    <t>Prueba de escritorio y funcional del Plan de Continuidad de Negocio</t>
  </si>
  <si>
    <t>Informe de pruebas con los resultados (recomendaciones para implementar mejoras)</t>
  </si>
  <si>
    <t>Informe trimestral de avances de indicadores del sistema de gestion</t>
  </si>
  <si>
    <t>Retraso en la elaboracion del informe trimestral de avances de indicadores del sistema de gestion</t>
  </si>
  <si>
    <t>-</t>
  </si>
  <si>
    <t>Tecnología</t>
  </si>
  <si>
    <t>Implementación del Registro Social Universal y el Registro Único de Beneficiarios</t>
  </si>
  <si>
    <t>1.1 Crear el registro social universal (RSU) y el registro único de beneficiarios (RUB), enfocando sus funcionalidades a los requerimientos de información y análisis de las políticas sociales nacional y local</t>
  </si>
  <si>
    <t>Porcentaje de Implementación del DataWareHouse</t>
  </si>
  <si>
    <t xml:space="preserve">Data Warehouse </t>
  </si>
  <si>
    <t xml:space="preserve">Porcentaje de implementación del sistema </t>
  </si>
  <si>
    <t>Sistema funcionado</t>
  </si>
  <si>
    <t>Plataforma Operando</t>
  </si>
  <si>
    <t xml:space="preserve">Ventanilla Única operando </t>
  </si>
  <si>
    <t xml:space="preserve">  </t>
  </si>
  <si>
    <t>Número de sistemas implementados</t>
  </si>
  <si>
    <t>Cantidad de Procesos automatizados</t>
  </si>
  <si>
    <t>Procesos automatizados</t>
  </si>
  <si>
    <t>Porcentaje de actualización de la infraestructura tecnologica del SIUBEN</t>
  </si>
  <si>
    <t xml:space="preserve">Informe de Ejecución Mantenimiento </t>
  </si>
  <si>
    <t xml:space="preserve">Informe de Ejecución Mantenimientos </t>
  </si>
  <si>
    <t>Solicitudes de compras de Equipos</t>
  </si>
  <si>
    <t xml:space="preserve">Equipos instalados en las estaciones de trabajo </t>
  </si>
  <si>
    <t>Total de equipos comprados</t>
  </si>
  <si>
    <t>Orden de Compras de los Servicios solicitados</t>
  </si>
  <si>
    <t xml:space="preserve">Número de Recertificaciones obtenidas </t>
  </si>
  <si>
    <t>Certificaciones OPTIC</t>
  </si>
  <si>
    <t>Gestionar la Recertificación en la NORTIC</t>
  </si>
  <si>
    <t>Comunicaciones</t>
  </si>
  <si>
    <t xml:space="preserve">2. Fortalecimiento Institucional </t>
  </si>
  <si>
    <t>2.2 Posicionar al Siuben como una entidad clave para la eficientización de la asignación del gasto público y de las políticas del sector social</t>
  </si>
  <si>
    <t>Implementación de la estrategia de comunicación interna y externa y el Plan de Comunicación</t>
  </si>
  <si>
    <t xml:space="preserve">Número de seminario realizados </t>
  </si>
  <si>
    <t xml:space="preserve">Invitación del seminario, listado de asistencia, fotos del seminario </t>
  </si>
  <si>
    <t>Número de capsulas de políticas sociales publicadas</t>
  </si>
  <si>
    <t xml:space="preserve">Ejemplar de  publicaciones en el portal web y redes sociales </t>
  </si>
  <si>
    <t xml:space="preserve">Porcentaje de solicitudes de comunicación requeridas  tramitasdas. </t>
  </si>
  <si>
    <t>Ejemplar de notas de prensa solcitadas, redactadas y enviadas.</t>
  </si>
  <si>
    <t xml:space="preserve">Número de regionales adecuadas con la identidad visual </t>
  </si>
  <si>
    <t xml:space="preserve">Fotografías de antes y después </t>
  </si>
  <si>
    <t>Cantidad de videos publicados en plataforma</t>
  </si>
  <si>
    <t>Links de videos y correos de solicitudes</t>
  </si>
  <si>
    <t xml:space="preserve">Número de publicaciones realizadas en las redes sociales </t>
  </si>
  <si>
    <t xml:space="preserve">Registro de publciaciones en las redes sociales </t>
  </si>
  <si>
    <t xml:space="preserve">Número de comunicaciones externas publicadas sobre posición institucional referente a  igualdad de género y Derechos de la Mujer </t>
  </si>
  <si>
    <t xml:space="preserve">Publicaciones externas realizadas </t>
  </si>
  <si>
    <t xml:space="preserve">Número de actualizaciones realizadas en los murales </t>
  </si>
  <si>
    <t xml:space="preserve">Imágenes de los murales actualizados </t>
  </si>
  <si>
    <t xml:space="preserve">Documento impreso y digital </t>
  </si>
  <si>
    <t>Murales isntitucionales digitales</t>
  </si>
  <si>
    <t xml:space="preserve">Artes diseñados y envíos por correo </t>
  </si>
  <si>
    <t xml:space="preserve">Intranet actualizada </t>
  </si>
  <si>
    <t>Correos de solicitudes, print screen de la nueva intranet</t>
  </si>
  <si>
    <t xml:space="preserve">Número de comunicaciones internas publicadas sobre posición institucional referente a igualdad de génbero y Derechos de la Mujer </t>
  </si>
  <si>
    <t xml:space="preserve">Publicaciones internas realizadas </t>
  </si>
  <si>
    <t>Porcentaje de solicitudes de arte relacionados a los días conmemorativos.</t>
  </si>
  <si>
    <t>Número de comunicaciones internas publicadas sobre madurez institucional referentes a los sellos en los cuales se esta certificado.</t>
  </si>
  <si>
    <t xml:space="preserve">No. de publicaciones realizadas </t>
  </si>
  <si>
    <t>Porcentaje de eventos apoyados</t>
  </si>
  <si>
    <t xml:space="preserve">Registro de asistencia del encuentro, fotos del encuentro </t>
  </si>
  <si>
    <t>Lanzamiento Siuben más (+)</t>
  </si>
  <si>
    <t>Listado de asistencia, fotos del convenio</t>
  </si>
  <si>
    <t>No. de encuentros realizados</t>
  </si>
  <si>
    <t>Plan de comunicación elaborado</t>
  </si>
  <si>
    <t>Plan de comunicación</t>
  </si>
  <si>
    <t>Campaña de comunicación implementada</t>
  </si>
  <si>
    <t xml:space="preserve">campaña de comunicación </t>
  </si>
  <si>
    <t>Análisis de Información Socieconómica</t>
  </si>
  <si>
    <t>1 Implementación del registro universal de hogares y el registro único de beneficiarios</t>
  </si>
  <si>
    <t>1.1 Crear el registro social universal (RSU) y el registro único de beneficiarios (RUB), enfocando sus funcionalidades a los requerimientos de información y análisis de las políticas sociales nacional y local.</t>
  </si>
  <si>
    <t>Documento realizado</t>
  </si>
  <si>
    <t>Documento de homologación de cuestionarios/fichas</t>
  </si>
  <si>
    <t>Secciones de documento</t>
  </si>
  <si>
    <t>1.1 Revisar y/o recomendar los convenios
1.2 Definir el listado de instituciones 
1.3 Realizar reuniones con enlaces en las instituciones
1.4 Análizar los cuestionarios y propuestas de mejora
1.5 Conformar protocolo de interacción 
1.6 Dar deguimiento a las instituciones en la implementación del plan de mejora</t>
  </si>
  <si>
    <t>Instituciones no apliquen nuestras sugerencias de cambios en sus instrumentos de levantamiento</t>
  </si>
  <si>
    <t xml:space="preserve">2. Revisión de la ficha FIBE </t>
  </si>
  <si>
    <t>Ficha revisada</t>
  </si>
  <si>
    <t>Documento de revisión</t>
  </si>
  <si>
    <t>2.1 Realizar reunión interna para revisar la ficha FIBE
2.2 Realizar reuniones con la mesa técnica de protección social adaptativa
2.3 Determinar/establecer ficha FIBE definitiva</t>
  </si>
  <si>
    <t>3. Análisis de calidad de las bases de datos durante los levantamientos</t>
  </si>
  <si>
    <t>Documento compartido con las partes interesadas</t>
  </si>
  <si>
    <t>3.1 Acompañar al departamento de Validación del Dato con el análisis de consistencia
3.2 Reviar las bases de datos en crudos 
3.3 Analizar la consistencia de los datos con distintas herramientas
3.4 Conformar documento final con hallazgos encontrados</t>
  </si>
  <si>
    <t>4. Adaptación de los índices en las nuevas bases de datos</t>
  </si>
  <si>
    <t>Índice adaptado</t>
  </si>
  <si>
    <t>Sintaxis/Hoja de resultados</t>
  </si>
  <si>
    <t>4.1 Adaptar la sintaxis
4.2 Realizar prueba en la base de datos
4.3 Corregir los errores (en el caso de ser detectados)
4.4 Validar e implementar la sintaxis</t>
  </si>
  <si>
    <t>Informe elaborado</t>
  </si>
  <si>
    <t>Informe compartido con la dirección general</t>
  </si>
  <si>
    <t>Levantamientos no completados en el tiempo estipulado</t>
  </si>
  <si>
    <t>Modelo actualizado</t>
  </si>
  <si>
    <t>Producto con algo riesgo.Dependemos que del MEPyD  publique/entregue la nueva metodología de medición de pobreza monetaria</t>
  </si>
  <si>
    <t>3-Investigación, Inteligencia de Datos y Difusión de la Información</t>
  </si>
  <si>
    <t>3.1Generar conocimientos a través de la investigación científica y la inteligencia de datos, para ponerlo  al servicio de los hacedores de políticas públicas y de la sociedad en general.</t>
  </si>
  <si>
    <t xml:space="preserve">Resumen de políticas realizados </t>
  </si>
  <si>
    <t xml:space="preserve">Ejemplar de documento </t>
  </si>
  <si>
    <t xml:space="preserve">Investigaciones realizadas </t>
  </si>
  <si>
    <t>Capacitaciones realizadas</t>
  </si>
  <si>
    <t>Video editado del taller/Listado de participantes/Programa del taller/Fotos</t>
  </si>
  <si>
    <t>Taller</t>
  </si>
  <si>
    <t>Plataforma de datos abiertos(data warehouse) no desarrollada en el tiempo estipulado</t>
  </si>
  <si>
    <t>Índice implementado</t>
  </si>
  <si>
    <t>Documento técnico con modelo actualizado</t>
  </si>
  <si>
    <t>Consultoría no contratada a tiempo</t>
  </si>
  <si>
    <t>Informe realizado</t>
  </si>
  <si>
    <t>Informe compartido con las partes interesadas</t>
  </si>
  <si>
    <t>Fallas en los algoritmos de identificación de personas en las distintas bases de datos</t>
  </si>
  <si>
    <t>Talleres Realizados</t>
  </si>
  <si>
    <t>Listado de asistencias y fotos</t>
  </si>
  <si>
    <t>Cooperación Francesa</t>
  </si>
  <si>
    <t>Esta actividad se vincula con el departamento de tecnología para instituciones que brindan asistencias despues de desastres</t>
  </si>
  <si>
    <t xml:space="preserve">Número de mapas elaborados </t>
  </si>
  <si>
    <t>Dirección de Operaciones</t>
  </si>
  <si>
    <t xml:space="preserve">Consolidado un registro social universal y un registro único de beneficiarios para contribuir  mejorar la asignación del gasto y efectividad de las politicas del sector social </t>
  </si>
  <si>
    <t>Número de Hogares registrados en la Base de datos del SIUBEN</t>
  </si>
  <si>
    <t>Base de Datos del SIUBEN</t>
  </si>
  <si>
    <t>Hogares</t>
  </si>
  <si>
    <t xml:space="preserve">Proyecto de Autodeclaración realizado </t>
  </si>
  <si>
    <t xml:space="preserve">Piloto realizado </t>
  </si>
  <si>
    <t xml:space="preserve">Estrategia de autodeclaración consolidada </t>
  </si>
  <si>
    <t xml:space="preserve">Número de solicitudes respondidas y registradas en la Base de datos </t>
  </si>
  <si>
    <t>Solicitudes levantadas a nivel nacional</t>
  </si>
  <si>
    <t>Reporte Puntos Solidarios</t>
  </si>
  <si>
    <t xml:space="preserve">Solicitudes validadas y cerradas </t>
  </si>
  <si>
    <t xml:space="preserve">8- Registro Único de Beneficiarios  </t>
  </si>
  <si>
    <t xml:space="preserve">8.1 Realizar Talleres sobre calidad de datos, manejo de información  y ética en el manejo de los datos </t>
  </si>
  <si>
    <t xml:space="preserve"> Implementación del Registro Social Universal de Hogares y del Registro Único de Beneficiarios.  </t>
  </si>
  <si>
    <t xml:space="preserve">Crear  el  registro  social  universal  (RSU)  de  hogares  y  el  registro  único  de beneficiarios  (RUB),  enfocando  sus  funcionalidades  a  los  requerimientos  de información y análisis de las políticas sociales. </t>
  </si>
  <si>
    <t xml:space="preserve">Los datos son entregados a tiempo para la conformación delos mapas </t>
  </si>
  <si>
    <t>Posicionar al  SIUBEN  como una entidad clave para la eficientización de  la asignación del gasto público y de las políticas del sector social</t>
  </si>
  <si>
    <t xml:space="preserve">Los requerimientos de publicación son realizado a tiempo </t>
  </si>
  <si>
    <t>8.3 Establecer protocolo de  conexión y actualización de datos</t>
  </si>
  <si>
    <t>18.1 Revisar los formularios</t>
  </si>
  <si>
    <t>18.2 Certificar los Formularios</t>
  </si>
  <si>
    <t xml:space="preserve">19.1 Realizar reportes de bases de datos </t>
  </si>
  <si>
    <t>20.1. Identificar y Corregir las cédulas 888 y 999</t>
  </si>
  <si>
    <t xml:space="preserve">8.2 Realizar mapeo y evaluación de Madurez de Base de datos </t>
  </si>
  <si>
    <t xml:space="preserve">8.4 Desarrollo de sistema de información para la conexión de datos </t>
  </si>
  <si>
    <t>Sistema implementado</t>
  </si>
  <si>
    <t>Protocolo establecido</t>
  </si>
  <si>
    <t>Mapeo realizado</t>
  </si>
  <si>
    <t>Informe de Mapeo</t>
  </si>
  <si>
    <t xml:space="preserve">Protocolo </t>
  </si>
  <si>
    <t xml:space="preserve">Imagenes del sistema </t>
  </si>
  <si>
    <t>8.5 Crear mesas tecnicas para la conformación del RUB</t>
  </si>
  <si>
    <t xml:space="preserve">Mesas técnicas realizadas </t>
  </si>
  <si>
    <t xml:space="preserve">Diseño realizado </t>
  </si>
  <si>
    <t xml:space="preserve">Documento metodológico  </t>
  </si>
  <si>
    <t>Documento de la Nueva estrategia de levantamiento</t>
  </si>
  <si>
    <t>Ejemplares de documentos</t>
  </si>
  <si>
    <t xml:space="preserve">Documentos </t>
  </si>
  <si>
    <t xml:space="preserve">Pesonal </t>
  </si>
  <si>
    <r>
      <t>EJE ESTRAT</t>
    </r>
    <r>
      <rPr>
        <b/>
        <sz val="16"/>
        <color theme="0"/>
        <rFont val="Calibri"/>
        <family val="2"/>
      </rPr>
      <t>É</t>
    </r>
    <r>
      <rPr>
        <b/>
        <sz val="16"/>
        <color theme="0"/>
        <rFont val="Calibri"/>
        <family val="2"/>
        <scheme val="minor"/>
      </rPr>
      <t xml:space="preserve">GICO </t>
    </r>
  </si>
  <si>
    <r>
      <t>OBJETIVO ESTRAT</t>
    </r>
    <r>
      <rPr>
        <b/>
        <sz val="16"/>
        <color theme="0"/>
        <rFont val="Calibri"/>
        <family val="2"/>
      </rPr>
      <t>É</t>
    </r>
    <r>
      <rPr>
        <b/>
        <sz val="16"/>
        <color theme="0"/>
        <rFont val="Calibri"/>
        <family val="2"/>
        <scheme val="minor"/>
      </rPr>
      <t xml:space="preserve">GICO </t>
    </r>
  </si>
  <si>
    <t xml:space="preserve">Dirección General </t>
  </si>
  <si>
    <t xml:space="preserve">Falta de seguimiento y falta de apoyo de las autoridades </t>
  </si>
  <si>
    <t>Porcentaje de implementación de la NOBACI</t>
  </si>
  <si>
    <t>Informe de la NOBACI</t>
  </si>
  <si>
    <t>Plan</t>
  </si>
  <si>
    <t xml:space="preserve">Perfiles de puesto y requerimieto de personal </t>
  </si>
  <si>
    <t xml:space="preserve">Documentos validados </t>
  </si>
  <si>
    <t>Plan 4ESH</t>
  </si>
  <si>
    <t>1. Homologación de variables de los cuestionarios de nuestros principales clientes</t>
  </si>
  <si>
    <t>No. Infografías elaboradas</t>
  </si>
  <si>
    <t>Infografías</t>
  </si>
  <si>
    <t xml:space="preserve">Documento metodológico </t>
  </si>
  <si>
    <t>Red Creada</t>
  </si>
  <si>
    <t>18. Desarrollada la  nuevas estrategias de levantamiento en base a la autodeclaración</t>
  </si>
  <si>
    <t>19. Respondidas las solicitudes de empadronamientos de partes interesadas.</t>
  </si>
  <si>
    <t>20. Respondidas en un 90% todas las solicitudes de puntos solidarios en  el tiempo establecido</t>
  </si>
  <si>
    <t xml:space="preserve">21. Preparado el Plan para el Empadronamiento 4to Estudio Socio Económico de Hogares </t>
  </si>
  <si>
    <t>17.1 Realizar empadronamiento  focalizados en 6 provincias priorizadas</t>
  </si>
  <si>
    <t xml:space="preserve">18.1 Realizar proyecto autodeclaración </t>
  </si>
  <si>
    <t>18.2 Piloto proyecto autodeclaración</t>
  </si>
  <si>
    <t>18.3 Consolidar estrategia de autodeclaración</t>
  </si>
  <si>
    <t>19.1 Levantar información socio economica a solicitud de las partes interesadas en el marco de acuerdos interinstitucionales</t>
  </si>
  <si>
    <t>20.1 Realizar levantamiento de solicitudes realizadas a través de los puntos solidarios a nivel nacional</t>
  </si>
  <si>
    <t>20.2 Consolidar call center como medio de validación y cierre de casos de solicitudes de punto solidario</t>
  </si>
  <si>
    <t>21.1 Elaboración del plan</t>
  </si>
  <si>
    <t xml:space="preserve">21.2 Taller de validación </t>
  </si>
  <si>
    <t>17. Realizados Empadronamiento en zonas priorizadas a nivel nacional, con mayor vulnerabilidad</t>
  </si>
  <si>
    <t xml:space="preserve">22. Certificación y Revisión de la Calidad del Dato realizada en los tiempos previstos </t>
  </si>
  <si>
    <t>23. Reporte mensual de incidencias en BD administrativas</t>
  </si>
  <si>
    <t xml:space="preserve">24. Cédulas recuperadas </t>
  </si>
  <si>
    <t>25. Certificación de la data de los estudios realizados por SIUBEN AL 2021</t>
  </si>
  <si>
    <t xml:space="preserve">21.1 Realizar la validacón de la  base de datos disponibles en el  Siuben </t>
  </si>
  <si>
    <t>26. Incorporación sistematica de la cartografia actualizada proporcionada por la ONE</t>
  </si>
  <si>
    <t>28. Serie de Mapas interactivos elaborados</t>
  </si>
  <si>
    <t>27. Cartográfía actualizada.</t>
  </si>
  <si>
    <t>26.1 Gestionar los shapes ante la ONE</t>
  </si>
  <si>
    <t>26.2 Verificar las vias y manzanas utilizando imagenes satelitales (Google Earth)</t>
  </si>
  <si>
    <t>26.3 Reproducir y enviar mapas de los shape file a las regionales</t>
  </si>
  <si>
    <t>27.1 Actualizar manzanas con crecimiento de densidad poblacional y cambio de uso de suelo</t>
  </si>
  <si>
    <t>27.2 Ortorectificar las imágenes satelitales</t>
  </si>
  <si>
    <t>27.3 Taller de capacitación  al personal técnico de las oficinas regionales en uso y manejo del Arcgis</t>
  </si>
  <si>
    <t>28.1 Elaborar la serie de mapas interactivos</t>
  </si>
  <si>
    <t>29. Mantenimiento preventivo de infraestructura física, equipamiento y vehículos</t>
  </si>
  <si>
    <t xml:space="preserve">29.1. Realizar  mantenimientos periódicos de la infraestructura del SIUBEN en la Sede Central y las Regionales </t>
  </si>
  <si>
    <t xml:space="preserve">29.2. Realizar  mantenimientos periódicos de los equipos del SIUBEN en la Sede Central y las Regionales </t>
  </si>
  <si>
    <t xml:space="preserve">29.3. Realizar mantenimientos periódicos de los vehículos de la institución. </t>
  </si>
  <si>
    <t>30. Inventario de bienes y suministros actualizado</t>
  </si>
  <si>
    <t>31. Informes financieros entregados a tiempo</t>
  </si>
  <si>
    <t>32. Seguimiento a las Regionales</t>
  </si>
  <si>
    <t>33. Plan anual de compra ejecutado</t>
  </si>
  <si>
    <t>30.1 Realizar los inventarios de bienes y suministros de la institución</t>
  </si>
  <si>
    <t xml:space="preserve">31.1. Generar los informes financieros </t>
  </si>
  <si>
    <t>32.1. Realizar visitas a las Regionales para realización de arqueos e informe semestral</t>
  </si>
  <si>
    <t>33.1 Realizar los procesos de compras Licitaciones identificados</t>
  </si>
  <si>
    <t>33.2 Realizar los procesos de compras Comparaciones de Compras Identificados</t>
  </si>
  <si>
    <t>33.3 Realizar los procesos de compras Menores Identificados</t>
  </si>
  <si>
    <t>33.4 Realizar los procesos de compras por debajo del Umbral Mínimo Identificados</t>
  </si>
  <si>
    <t xml:space="preserve">34. Estrategia de difusión institucional implementada </t>
  </si>
  <si>
    <t xml:space="preserve">35. Comunicación interna fortalecida </t>
  </si>
  <si>
    <t>36. Publicaciones del Siuben realizadas</t>
  </si>
  <si>
    <t>37. Apoyo en la logística de los encuentros interinstitucionales  internos y externo</t>
  </si>
  <si>
    <t xml:space="preserve">38. Elaborado Plan de Comunicación Interna y Externa  </t>
  </si>
  <si>
    <t>39. Campaña de Aniversario de Siuben realizada</t>
  </si>
  <si>
    <t xml:space="preserve">34.1 Apoyo Seminario Siuben más (+) </t>
  </si>
  <si>
    <r>
      <t>34.2 Diseñar y compartir las casuplas de políticas sociales</t>
    </r>
    <r>
      <rPr>
        <sz val="11"/>
        <color theme="1"/>
        <rFont val="Arial"/>
        <family val="2"/>
      </rPr>
      <t xml:space="preserve"> </t>
    </r>
  </si>
  <si>
    <t>34.3 Difundir de manera oportuna las notas de prensa generadas en Siuben</t>
  </si>
  <si>
    <t xml:space="preserve">34.4 Homologación de la identidad visual de la institución </t>
  </si>
  <si>
    <t>34.5 Producción de material videográfico para el canal de you tube</t>
  </si>
  <si>
    <t xml:space="preserve">34.6 Difundir de manera oportuna las efemérides relacionadas con la institución </t>
  </si>
  <si>
    <t xml:space="preserve">34.7 Difundir comunicación insititucional Externa sobre igualdad de género y Derecho de la Mujer </t>
  </si>
  <si>
    <r>
      <t xml:space="preserve">35.2 Publicar los Boletines de noticias Siuben, </t>
    </r>
    <r>
      <rPr>
        <sz val="10"/>
        <rFont val="Arial"/>
        <family val="2"/>
      </rPr>
      <t>digitales e impresos</t>
    </r>
    <r>
      <rPr>
        <sz val="10"/>
        <color theme="4" tint="-0.499984740745262"/>
        <rFont val="Arial"/>
        <family val="2"/>
      </rPr>
      <t>,</t>
    </r>
    <r>
      <rPr>
        <sz val="10"/>
        <color theme="1"/>
        <rFont val="Arial"/>
        <family val="2"/>
      </rPr>
      <t xml:space="preserve"> </t>
    </r>
    <r>
      <rPr>
        <sz val="10"/>
        <rFont val="Arial"/>
        <family val="2"/>
      </rPr>
      <t xml:space="preserve">trimestral. </t>
    </r>
  </si>
  <si>
    <t xml:space="preserve">35.5  Difundir comunicación insititucional interna sobre igualdad de género y Derecho de la Mujer </t>
  </si>
  <si>
    <t>35.6 Diseño de plantillas y elementos varios enfocada a los días conmemorativos de la institución</t>
  </si>
  <si>
    <t>35.7  Difundir comunicación institucional externa sobre los sellos del SGI o campaña de comunicación externa en base a los sellos de SGI</t>
  </si>
  <si>
    <t>36.1 Publicar la memoria institucional 2022 y Plan Operatico 2022</t>
  </si>
  <si>
    <t>36.2 Atender las  Solicitudes de productos de comunicación.</t>
  </si>
  <si>
    <t>36.3. Publicar Plan Estratégico Institucional 2021</t>
  </si>
  <si>
    <t xml:space="preserve">37.1 Coordinar y apoyar la logística de los encuetros interinstitucionales </t>
  </si>
  <si>
    <t>37.2 Lanzamiento Siuben más (+)</t>
  </si>
  <si>
    <t xml:space="preserve">37.3 Coordinación y apoyar los actos de  firma de convenios interninstitucionales </t>
  </si>
  <si>
    <t xml:space="preserve">37.4 Coordinar la logística de los encuentros comunitarios con las regionales </t>
  </si>
  <si>
    <r>
      <t xml:space="preserve">38.1 Elaboración del Plan de Comunicación </t>
    </r>
    <r>
      <rPr>
        <sz val="10"/>
        <rFont val="Arial"/>
        <family val="2"/>
      </rPr>
      <t xml:space="preserve">con enfoque inclusivo y no sexista </t>
    </r>
  </si>
  <si>
    <t xml:space="preserve">39.1 Elaboración y difusión de campaña de comunicación </t>
  </si>
  <si>
    <t>40. Programa anual de auditorías al Sistema de Gestión Integrado ejecutado.</t>
  </si>
  <si>
    <t>41. Oficinas Regionales integradas al Sistema de Gestión de Seguridad de la Información (SGSI)</t>
  </si>
  <si>
    <t>42. Evaluaciones de riesgos de los procesos de la ISO 9001</t>
  </si>
  <si>
    <t>43. Evaluaciones de riesgos de los activos de la informacion de la ISO 27001</t>
  </si>
  <si>
    <t>44. Marco Común de Evaluación (CAF) implmentado.</t>
  </si>
  <si>
    <t xml:space="preserve">45. Actualización y  creacción de Documentos isntitucionales Controlados </t>
  </si>
  <si>
    <t xml:space="preserve">46. Cumplimiento Legal insitucional monitoreado. </t>
  </si>
  <si>
    <t>47. Actualización de la estructura de procesos, procedimientos y estructura de SIUBEN</t>
  </si>
  <si>
    <t>48. Mantenimiento y Fortalecimiento del Plan de Continuidad de Negocios (ISO22301)</t>
  </si>
  <si>
    <t xml:space="preserve">49. Seguimiento y monitoreo a los resultados de los indicadores de servicios comprometidos en la Carta Compromiso </t>
  </si>
  <si>
    <t>50. Normas Basicas de Control Interno (NOBACI) gestionada e implementada</t>
  </si>
  <si>
    <t>40.1 Realizar Auditoría Interna de las  normas ISO 9001:2015 Sistema de Gestión de la Calidad, ISO 27001:2014 e ISO 22301:2020 a todo el alcance declarado</t>
  </si>
  <si>
    <t>40.2 Coordinar Auditoría Externa con el ente certificador a las normas: ISO 9001:2015,  ISO 27001:2014, ISO 22301:2020 (seguimiento)</t>
  </si>
  <si>
    <t>40.3 Gestionar planes de acción y solicitudes de acciones correctivas producto de la Auditoría Externa de seguimiento</t>
  </si>
  <si>
    <t xml:space="preserve">41.1 Implementar Modelo de Riesgos y los Controles para Seguridad de la Información en las Oficinas Regionales </t>
  </si>
  <si>
    <t xml:space="preserve">41.2 Implementar políticas y controles de Seguridad de la Información en las Oficinas Regionales  </t>
  </si>
  <si>
    <t xml:space="preserve">42.1 Revision de los riesgos de los procesos (Acciones para abordar riesgos y oportunidades) </t>
  </si>
  <si>
    <t>43.1 Realizar las evaluaciones de riesgos a los activos de información de los procesos incluidos en el alcance del Sistema de Gestión de Seguridad de la Información (SGSI)</t>
  </si>
  <si>
    <t>44.1 Realizar el autodiagnóstico del Modelo en el SIUBEN e Informe de Autoevaluación</t>
  </si>
  <si>
    <t>44.2 Elaborar Plan de Mejora del CAF</t>
  </si>
  <si>
    <t>45.1 Redactar los documentos y oficializar estos en el sistema de SGCS</t>
  </si>
  <si>
    <t xml:space="preserve">45.2 Seguimiento a los documentos del sistema, distribuidos a las areas </t>
  </si>
  <si>
    <t>46.1 Elaborar y difundir  la matriz del Cumplimiento Legal</t>
  </si>
  <si>
    <t>47.1 Actualizar los procesos, procedimientos y estructuras</t>
  </si>
  <si>
    <t>48.1 Ejecucion de los programas de ejercicios para validar la efectividad de las estrategias y soluciones de la continuidad de negocio</t>
  </si>
  <si>
    <t>49.1 Redaccion del informe trimestral de avances de indicadores del sistema de gestion</t>
  </si>
  <si>
    <t>50.1 Solicitar y gestionar la aplicación del SIUBEN de la NOBACI en cumplimiento con el organismo rector la Contraloría</t>
  </si>
  <si>
    <t xml:space="preserve">51. Plan de capacitación ejecutado </t>
  </si>
  <si>
    <t>52. Disponer de programa de capacitación para el personal de campo modalidad semipresencial (online)</t>
  </si>
  <si>
    <t>53. Clima Institucional Medido e identificadas areas de mejoras</t>
  </si>
  <si>
    <t>54. Evaluación de desempeño</t>
  </si>
  <si>
    <t>55. Beneficios e incentivos al personal</t>
  </si>
  <si>
    <t>56. Programa anual de comunicacion interna e integración ejecutado a nivel nacional</t>
  </si>
  <si>
    <t xml:space="preserve">57. Creacion de política contra acoso sexual, discriminación y  violencia de género implementado </t>
  </si>
  <si>
    <t>51.1. Implementar  el plan de capacitación 2021</t>
  </si>
  <si>
    <t xml:space="preserve">51.2. Evaluar  de la eficacia de las capacitaciones programadas 2021 </t>
  </si>
  <si>
    <t>51.3. Elaborar plan de capacitación 2022</t>
  </si>
  <si>
    <t>52.1. Evaluar alternativas y diseñar programa de capacitacion en modalidad semipresencial</t>
  </si>
  <si>
    <t>52.2. Creacion de contenido del programa</t>
  </si>
  <si>
    <t>52.3. Cargar contenido a plataforma a ser utilizada</t>
  </si>
  <si>
    <t>52.4. Implementacion del nuevo programa</t>
  </si>
  <si>
    <t>53.1. Realizar  en coordinación con el MAP la encuesta de clima laboral.</t>
  </si>
  <si>
    <t xml:space="preserve">53.2. Aplicar encuesta de clima organizacional </t>
  </si>
  <si>
    <t>53.3. Realizar encuentro de socilización del  informe con los resultados obtenidos y socialización de los mismos</t>
  </si>
  <si>
    <t>53.4. Realizar grupos de enfoque para obtener mayor detalle de expectativas de los colaboradores</t>
  </si>
  <si>
    <t>53.5. Realizar plan de acción sobre las áreas a fortalecer</t>
  </si>
  <si>
    <t>54.1 Elaborar de acuerdos de desempeño 2021</t>
  </si>
  <si>
    <t>54.2 Elaborar  acuerdos de desempeño 2021 de nuevos colaboradores o con cambios en su designación</t>
  </si>
  <si>
    <t>54.3. Dar seguimiento a los supervisores para completar las evaluaciones del desempeño del personal</t>
  </si>
  <si>
    <t xml:space="preserve">55.1 Reconocimiento a colaboradores y gerencia del trimestre </t>
  </si>
  <si>
    <t>55.2 Coordinacion de jornadas de salud</t>
  </si>
  <si>
    <t>56.2 Día de las secretarias</t>
  </si>
  <si>
    <t>56.3 Día de las madres</t>
  </si>
  <si>
    <t>56.4 Día de los padres</t>
  </si>
  <si>
    <t>56.5 Aniversario SIUBEN</t>
  </si>
  <si>
    <t>56.6 Inauguración de la navidad</t>
  </si>
  <si>
    <t xml:space="preserve">57.1 Elaboración de políticas </t>
  </si>
  <si>
    <t>57.2 Establecer mecanismos para la  implementacion de la política.</t>
  </si>
  <si>
    <t>58. Data WareHouse  implementado</t>
  </si>
  <si>
    <t>58.1 Elaborar e implementar el Data Warehouse</t>
  </si>
  <si>
    <t>59. Sistema de Gestión de Información de la Base de Datos del SIUBEN</t>
  </si>
  <si>
    <t>60. Plataforma para el intercambio y cruce electrónico de datos administrativos operando</t>
  </si>
  <si>
    <t>61. Ventanilla única de información de protección social operando</t>
  </si>
  <si>
    <t>62. Sistemas que fortalecen la plataforma tecnológica de la institución implementados</t>
  </si>
  <si>
    <t>63. Renovación de la infraestructura tecnologica del SIUBEN</t>
  </si>
  <si>
    <t xml:space="preserve">64. Recertificaciones de Tecnologías de la Información y Comunicación obtenidas </t>
  </si>
  <si>
    <t>59.1 Elaborar e implementar Sistema de Gestión de Información de la Base de Datos del SIUBEN</t>
  </si>
  <si>
    <t>60.1 Elaborar e implementar la Plataforma para el intercambio y cruce electrónico de datos administrativos 
56.2 Elaborar informes demostrativos de interoperabilidad de BdD</t>
  </si>
  <si>
    <t>61.1 Elaborar e implementar Ventanilla  única de información de protección social  operando</t>
  </si>
  <si>
    <t>62.1 Elaborar e implemetar sistema de Auto Declaración de Información</t>
  </si>
  <si>
    <t xml:space="preserve">62.2 Implementar la automatización de los procesos del Sistema de Gestión Integrado (SGI) </t>
  </si>
  <si>
    <t xml:space="preserve">62.3 Implementar la automatización del Sistema de Planificación Institucional </t>
  </si>
  <si>
    <t xml:space="preserve">62.4 Modificar e Implementar el Sistemas de Levantamiento en Dispositivos Moviles </t>
  </si>
  <si>
    <t>63.1 Ejecutar el Cronograma de Mantenimiento Preventivo de Equipos</t>
  </si>
  <si>
    <t xml:space="preserve">63.2 Reestructurar la Infraestructura Tecnologica de las estaciones de Trabajo del SIUBEN </t>
  </si>
  <si>
    <t>63.3 Ejecutar el Cronograma de Mantenimiento del Centro de Datos SIUBEN</t>
  </si>
  <si>
    <t>64.1 Gestionar la Recertificación en la NORTIC</t>
  </si>
  <si>
    <t xml:space="preserve">65. Plan Operativo Anual (POA) 2023 con objetivos, estratégias y resultados de género </t>
  </si>
  <si>
    <t>66. Memoria Institucional de Rendición de Cuentas 2022</t>
  </si>
  <si>
    <t>67. Planificación Operativa Anual monitoreada y evaluada mensualmente</t>
  </si>
  <si>
    <t xml:space="preserve">68. Evaluación del Plan Estratégico 2021-2024 
</t>
  </si>
  <si>
    <t>69. Desarrollo de capacidades en planificación por resultado y transversalización de género</t>
  </si>
  <si>
    <t xml:space="preserve">70. Gestionar proyecto de coopración para el fortalecimiento institucional </t>
  </si>
  <si>
    <t>71. Seguimiento y documentación de los proyectos de cooperación internacional realizado</t>
  </si>
  <si>
    <t>72. Alianzas, Participación y Rendición de Cuentas para la Igualdad de Género</t>
  </si>
  <si>
    <t>73. Relaciones interinstitucionales fortalecidas</t>
  </si>
  <si>
    <t>74. Convenios interinstitucionales</t>
  </si>
  <si>
    <t>75. Gestion del conocimiento</t>
  </si>
  <si>
    <t>76. Monitoreo y seguimiento a la implementación  de las políticas de igualdad de género</t>
  </si>
  <si>
    <t>65.1. Definir la estructura Programática, validando la producción de metas físicas e indicadores de la institución, de acuerdo con lo establecido por DIGEPRES.
65.2. Coordinar el levantamiento de la información para la elaboración del Plan Anual de Compras y Contrataciones 2023.
65.3. Actualizar los instrumentos para formulación POA.
65.4. Realizar taller de formulación POA 2023 con las áreas.
65.5. Dar asistencia técnica a las áreas organizacionales para la elaboración de los Planes Operativos Anuales (POA).
65.6. Dar Seguimiento a la socialización y validación  (firma de POA) dentro de los respectivos equipos de trabajo de cada área.
65.7. Consolidar las propuestas de planes de las áreas y elaboración del informe POA general SIUBEN.</t>
  </si>
  <si>
    <t>66.1. Gestión de la solicitud de la memoria del MINPRE.
66.2. Adecuación de los requerimientos acorde a la guía establecida para la solicitud de las memorias.
66.3. Seguimiento y asistencia técnica a las distintas áreas.
66.4. Depuración y compilación de los insumos recibidos.
66.5. Remisión de la memoria al MINPRE.</t>
  </si>
  <si>
    <t>67.1. Actualizar y remitir, a los departamentos, las herramientas de monitoreo y evaluación del POA.
67.2. Brindar asistencia técnica a las áreas organizacionales, sobre los insumos recibidos.
67.3.  Revisar  y validar las matrices de monitoreo.
67.4. Elaborar los reportes e informes de monitoreo y evaluación POA.
67.5. Socializar informes generados según aplique.</t>
  </si>
  <si>
    <t>68.1. Realizar de manera formal  la convocatoria de los departamentos participantes en el taller
68.2- Realizar el taller anual del PEI 2021-2024</t>
  </si>
  <si>
    <t>69.1. Taller  para Encargados y ensalces de planificación con enfoque por resultados
69.2. Talleres sobre transvesalización de género  y presupuestación con enfoque de genero (2)</t>
  </si>
  <si>
    <t xml:space="preserve">70.1. Elaborar propuesta de coopertacion
70.2. Presentar propuesta de cooperación </t>
  </si>
  <si>
    <t>71.1. Realizar informe de seguimiento de los proyectos para los organismos de cooperación
71.2. Coordinar reuniones de planeación y seguimiento  con áreas responsables</t>
  </si>
  <si>
    <t xml:space="preserve">72.1. Firmar convenios interinstitucional con el objetivo de promover la igualdad de genero con una organización gubernamental y con una ASFL.                                             </t>
  </si>
  <si>
    <t xml:space="preserve">72.2. Desarrollar  programa o iniciativa en conjunto con otras instituciones (con una gubernamental y una ASFL) en pro de promover la igualdad de género. </t>
  </si>
  <si>
    <t xml:space="preserve">72.3. Realizar convocatoria a la sociedad civil, sindicatos y organizaciones de mujeres.
72.4. Presentar las acciones del SIUBEN para promover la Igualdad de Género </t>
  </si>
  <si>
    <t xml:space="preserve">73.1. Coordinar mesas de trabajos (elaboración o seguimiento) con las instuciones vinculadas por convenios interinstutucionales a la institución.                                            </t>
  </si>
  <si>
    <t xml:space="preserve">73.2. Relizar encuentro con organizaciones para presentar  el SIUBEN.       </t>
  </si>
  <si>
    <t>74.1.  Establecer contacto con la institución que se realizará el convenio.                                 
74.2. Coordinar  elaboracion del documento de convenio.                                             74.3. Firma de convenio.
74.4. Realizar Informes de seguimiento convenios Interinstitucionales</t>
  </si>
  <si>
    <t>75.1. Actualizar datos del repositorio.                                           
75.2. Re- lanzar la plataforma.</t>
  </si>
  <si>
    <t>75.3 Actualizar los embajadores del conocimiento.                                       
75.4 Certificarlos.                                                              75.5  Publicarlos</t>
  </si>
  <si>
    <t xml:space="preserve">76.1. Elaborar Informes de igualdad de género </t>
  </si>
  <si>
    <t xml:space="preserve">76.2. Realizar talleres para mejorar la compresión de gestión institucional con enfoque de género </t>
  </si>
  <si>
    <t>77- Seminario SIUBEN+</t>
  </si>
  <si>
    <t xml:space="preserve">78- Red Latinoamericana de información de Protección Social </t>
  </si>
  <si>
    <t xml:space="preserve">Seminario realizado </t>
  </si>
  <si>
    <t xml:space="preserve">Listado de asistencia </t>
  </si>
  <si>
    <t xml:space="preserve">77.1. Realizar convocatoria al seminario
77.2. Realizar el seminario 
77.3. Presentar informe de resultados del seminario  </t>
  </si>
  <si>
    <t>78.1. Definir las organizaciones que seran parte de la red
78.2. Definir los temas que seran presentados a la red 
78.3. Realizar un informe con los resultados de la red</t>
  </si>
  <si>
    <t xml:space="preserve">Red realizada </t>
  </si>
  <si>
    <t xml:space="preserve">Unidad Ejecutora   definida y requerida  </t>
  </si>
  <si>
    <t xml:space="preserve">Procesos definidos y validados </t>
  </si>
  <si>
    <t xml:space="preserve">Prtocesos aprobados </t>
  </si>
  <si>
    <t xml:space="preserve">Se contrata en los tiempos previstos los recursos necesarios </t>
  </si>
  <si>
    <t xml:space="preserve">Falta de fondos para el levanmiento </t>
  </si>
  <si>
    <t>Falta de  recursos humanos suficiente</t>
  </si>
  <si>
    <t xml:space="preserve">Se realiza solitud a tiempo </t>
  </si>
  <si>
    <t>Rebrote del Covid 19 u virus asociados</t>
  </si>
  <si>
    <t>Se cuenta con los recursos necesarios</t>
  </si>
  <si>
    <t xml:space="preserve">Falta de recursos finacieeros </t>
  </si>
  <si>
    <t xml:space="preserve">Falta de vehículo </t>
  </si>
  <si>
    <t xml:space="preserve">Falta de recuesos económicos en los tiempos establecidos </t>
  </si>
  <si>
    <t xml:space="preserve">Solcitrudes no remitidas a tiempo </t>
  </si>
  <si>
    <t xml:space="preserve">Sistema de monitoreo funcionando </t>
  </si>
  <si>
    <t>Indicadores establecidos</t>
  </si>
  <si>
    <t xml:space="preserve">Recursos de apoyo incorporado </t>
  </si>
  <si>
    <t xml:space="preserve">Actividades realizadas </t>
  </si>
  <si>
    <t>77. Apoyo a  a la estrategia Siuben Más</t>
  </si>
  <si>
    <t>Falta de seguimiento y aplicaciones de normativas OPTIC</t>
  </si>
  <si>
    <t>Falta de recursos económicos, no disponibilidad de proveedores de algunas licencias</t>
  </si>
  <si>
    <t>Falta de recursos económicos</t>
  </si>
  <si>
    <t xml:space="preserve">Falta de recursos económico, falta de disponibilidad del personal clave asignado durante todo el proyecto </t>
  </si>
  <si>
    <t xml:space="preserve">Falta de recursos económico, falta de disponibilidad del personal clave asignado </t>
  </si>
  <si>
    <t>17.2 Realizar Empadronamiento Quedate  en Casa</t>
  </si>
  <si>
    <t>20.3 Fase I y II correspondiente al 3er ciclo de reportes comunitarios</t>
  </si>
  <si>
    <t>No se realizan a tiempo los desembolsos</t>
  </si>
  <si>
    <t xml:space="preserve">21.4  Revisión y adecuación de proceso </t>
  </si>
  <si>
    <t>Cantidad de base de datos validadas</t>
  </si>
  <si>
    <t>Informe de reportes comunitarios</t>
  </si>
  <si>
    <t xml:space="preserve">Fase II Culminada </t>
  </si>
  <si>
    <t xml:space="preserve">21.3 Elaboración de perfiles </t>
  </si>
  <si>
    <t>Datos de los índices incorporados en la plataforma a nivel provincial y municipal</t>
  </si>
  <si>
    <t>mapas de índices</t>
  </si>
  <si>
    <t xml:space="preserve">Boletines de noticias Siuben </t>
  </si>
  <si>
    <t xml:space="preserve">Portal web actualizado </t>
  </si>
  <si>
    <t>Correos de solicitudes, print screen del nuevo portal web</t>
  </si>
  <si>
    <t>Porcentajes solicitudes atendidas</t>
  </si>
  <si>
    <t>Porcentajes de Convenios firmados</t>
  </si>
  <si>
    <r>
      <t>EJE ESTRAT</t>
    </r>
    <r>
      <rPr>
        <b/>
        <sz val="16"/>
        <color theme="1"/>
        <rFont val="Calibri"/>
        <family val="2"/>
      </rPr>
      <t>É</t>
    </r>
    <r>
      <rPr>
        <b/>
        <sz val="16"/>
        <color theme="1"/>
        <rFont val="Calibri"/>
        <family val="2"/>
        <scheme val="minor"/>
      </rPr>
      <t xml:space="preserve">GICO </t>
    </r>
  </si>
  <si>
    <r>
      <t>OBJETIVO ESTRAT</t>
    </r>
    <r>
      <rPr>
        <b/>
        <sz val="16"/>
        <color theme="1"/>
        <rFont val="Calibri"/>
        <family val="2"/>
      </rPr>
      <t>É</t>
    </r>
    <r>
      <rPr>
        <b/>
        <sz val="16"/>
        <color theme="1"/>
        <rFont val="Calibri"/>
        <family val="2"/>
        <scheme val="minor"/>
      </rPr>
      <t xml:space="preserve">GICO </t>
    </r>
  </si>
  <si>
    <t>PINES</t>
  </si>
  <si>
    <t>UNIDAD</t>
  </si>
  <si>
    <t>PLACAS RECONOCIMIENTO</t>
  </si>
  <si>
    <t>Rosas decoradas</t>
  </si>
  <si>
    <t xml:space="preserve">Decoración de stand de fotos </t>
  </si>
  <si>
    <t>NA</t>
  </si>
  <si>
    <t>35.9. Aniversario Siuben</t>
  </si>
  <si>
    <t xml:space="preserve">Uniforme   </t>
  </si>
  <si>
    <t>35.13. Inauguración de la navidad</t>
  </si>
  <si>
    <t>Pucheros de Rosas</t>
  </si>
  <si>
    <t>Picadera Inauguración</t>
  </si>
  <si>
    <r>
      <t>35.1 Actualizar los murales institucionales</t>
    </r>
    <r>
      <rPr>
        <sz val="11"/>
        <color theme="1"/>
        <rFont val="Arial"/>
        <family val="2"/>
      </rPr>
      <t xml:space="preserve"> </t>
    </r>
  </si>
  <si>
    <t xml:space="preserve">35.3 Realizar publicaciones en la versión digital de los murales institucionales </t>
  </si>
  <si>
    <t>35.4 Reduseñar la intranet institucional</t>
  </si>
  <si>
    <t>35.5 Rediseñar el portal web</t>
  </si>
  <si>
    <t xml:space="preserve">No disponibilidad de recursos </t>
  </si>
  <si>
    <t>51- Plan de capacitación ejecutado</t>
  </si>
  <si>
    <t>51.1. Implementar  el plan de capacitación 2022</t>
  </si>
  <si>
    <t>51.2. Evaluar de la eficacia de las capacitaciones programadas 2022</t>
  </si>
  <si>
    <t>52- Disponer de programa de capacitacion para el personal de campo modalidad semipresencial</t>
  </si>
  <si>
    <t>52. 1. Evaluar alternativas y diseñar programa de capacitacion en modalidad semipresencial</t>
  </si>
  <si>
    <t>53- Clima Institucional Medido e identificadas areas de mejoras</t>
  </si>
  <si>
    <t>53.2. Realizar campaña de sensibilización para aumentar participación de colaboradores</t>
  </si>
  <si>
    <t>53.4.Realizar grupos de enfoque para obtener mayor detalle de expectativas de los colaboradores</t>
  </si>
  <si>
    <t>53.5 Realizar plan de acción sobre las areas a fortalecer</t>
  </si>
  <si>
    <t>54- Evaluación de desempeño</t>
  </si>
  <si>
    <t>54.2. Elaborar  acuerdos de desempeño 2021 de nuevos colaboradores o con cambios en su designación</t>
  </si>
  <si>
    <t>54.1. Elaborar de acuerdos de desempeño 2021</t>
  </si>
  <si>
    <t>55- Beneficios e incentivos al personal</t>
  </si>
  <si>
    <t xml:space="preserve">55.1. Reconocimiento a colaboradores y gerencia del trimestre </t>
  </si>
  <si>
    <t>55.2. Coordinacion de jornadas de salud</t>
  </si>
  <si>
    <t>56- Programa anual de comunicacion e integración ejecutado a nivel nacional</t>
  </si>
  <si>
    <t>56.2. Día de las madres</t>
  </si>
  <si>
    <t>56.1. Día de las secretarias</t>
  </si>
  <si>
    <t>56.3. Día de los padres</t>
  </si>
  <si>
    <t>Fondo reponible</t>
  </si>
  <si>
    <t>Carga Fija</t>
  </si>
  <si>
    <t>Fondo Gobierno / libramiento</t>
  </si>
  <si>
    <t>5,000,000 estaban por PNUD</t>
  </si>
  <si>
    <t xml:space="preserve">Planes de salud personal </t>
  </si>
  <si>
    <t>Antes PNUD</t>
  </si>
  <si>
    <t>72.4. Elaborar lineamiento para análisis  e incorporación  enfoque de género en los informes  de los principales  levantamientos y  notas técnicas  realiziadas spor el SIUBEN</t>
  </si>
  <si>
    <t xml:space="preserve">77.1 Crear un dashboard de monitoreo SIUBEN MAS </t>
  </si>
  <si>
    <t xml:space="preserve">Lineamiento elaborado </t>
  </si>
  <si>
    <t>TDR</t>
  </si>
  <si>
    <t>Cantidad de requerimientos en el plazo establecido</t>
  </si>
  <si>
    <r>
      <rPr>
        <b/>
        <sz val="11"/>
        <color rgb="FF0070C0"/>
        <rFont val="Gotham"/>
      </rPr>
      <t>END 1.1.1.1</t>
    </r>
    <r>
      <rPr>
        <sz val="11"/>
        <color theme="1"/>
        <rFont val="Gotham"/>
      </rPr>
      <t xml:space="preserve"> Racionalizar y normalizar la estructura organizativa del Estado, incluyendo tanto las funciones institucionales como la dotación de personal, para eliminar la duplicidad y dispersión de funciones y organismos y propiciar el acercamiento de los servicios públicos a la población en el territorio, mediante la adecuada descentralización y desconcentración de la provisión de los mismos cuando corresponda.
</t>
    </r>
    <r>
      <rPr>
        <b/>
        <sz val="11"/>
        <color rgb="FF0070C0"/>
        <rFont val="Gotham"/>
      </rPr>
      <t>END 1.1.2.1</t>
    </r>
    <r>
      <rPr>
        <sz val="11"/>
        <color theme="1"/>
        <rFont val="Gotham"/>
      </rPr>
      <t xml:space="preserve"> Fortalecer las capacidades técnicas, gerenciales y de planificación de los gobiernos locales </t>
    </r>
    <r>
      <rPr>
        <sz val="11"/>
        <rFont val="Gotham"/>
      </rPr>
      <t>para formular y ejecutar políticas públicas de manera articulada con el Gobierno Central.</t>
    </r>
    <r>
      <rPr>
        <sz val="11"/>
        <color rgb="FF0070C0"/>
        <rFont val="Gotham"/>
      </rPr>
      <t xml:space="preserve">
</t>
    </r>
    <r>
      <rPr>
        <b/>
        <sz val="11"/>
        <color rgb="FF0070C0"/>
        <rFont val="Gotham"/>
      </rPr>
      <t>END 2.3.3.3</t>
    </r>
    <r>
      <rPr>
        <sz val="11"/>
        <color theme="1"/>
        <rFont val="Gotham"/>
      </rPr>
      <t xml:space="preserve"> Reformar la institucionalidad del sistema de protección social para mejorar el sistema de diseño, ejecución, monitoreo y evaluación de las políticas de protección e inclusión de las familias en condición de pobreza y vulnerabilidad, mediante la integración coordinada de las acciones de los diversos niveles de gobierno e instituciones.
</t>
    </r>
    <r>
      <rPr>
        <b/>
        <sz val="11"/>
        <color rgb="FF0070C0"/>
        <rFont val="Gotham"/>
      </rPr>
      <t>END 2.3.3.4</t>
    </r>
    <r>
      <rPr>
        <sz val="11"/>
        <color theme="1"/>
        <rFont val="Gotham"/>
      </rPr>
      <t xml:space="preserve"> Promover la participación activa de los diferentes actores y sectores sociales en los procesos de diseño, ejecución, evaluación y monitoreo de políticas, programas y proyectos orientados a la reducción de la pobreza, incluyendo aquellos que también impactan positivamente en la sostenibilidad del medio ambiente y la gestión de riesgos.
Cada Plan Nacional Plurianual del Sector Público contendrá el conjunto de programas, proyectos y medidas de políticas, dirigidos a contribuir al logro de los Objetivos y Metas de la Estrategia Nacional de Desarrollo 2030 y definirá cuáles programas y proyectos prioritarios tendrán financiamiento protegido durante la ejecución de dicho plan.
Dos productos definen la participación del SIUBEN en el Plan Plurianual:
</t>
    </r>
    <r>
      <rPr>
        <b/>
        <sz val="11"/>
        <color rgb="FF0070C0"/>
        <rFont val="Gotham"/>
      </rPr>
      <t>Hogares incluidos en  la base de datos del SIUBEN para la constitución del Registro Social Universal</t>
    </r>
    <r>
      <rPr>
        <sz val="11"/>
        <color theme="1"/>
        <rFont val="Gotham"/>
      </rPr>
      <t xml:space="preserve">. Es el registro de todos los hogares ubicados en el territorio nacional  para su categorización de acuerdo a su nivel socioeconómico o vulnerabilidad, con el fin de proveer  información a los programas sociales y a los hacedores de políticas sociales para la focalización de políticas sociales en la República Dominicana.
</t>
    </r>
    <r>
      <rPr>
        <b/>
        <sz val="11"/>
        <color rgb="FF0070C0"/>
        <rFont val="Gotham"/>
      </rPr>
      <t>Instituciones registran los hogares beneficiarios en la base de datos del Siuben para la creación del Registro Único de Beneficiarios.</t>
    </r>
    <r>
      <rPr>
        <sz val="11"/>
        <color theme="1"/>
        <rFont val="Gotham"/>
      </rPr>
      <t xml:space="preserve"> Es el  padrón de los  hogares que reciben beneficios de los programas de protección social, obtenido a través de los registros administrativos de las instituciones ejecutoras de  las políticas del sector.
</t>
    </r>
    <r>
      <rPr>
        <b/>
        <sz val="11"/>
        <color rgb="FF002060"/>
        <rFont val="Gotham"/>
      </rPr>
      <t>Objetivos de Desarrollo Sostenible (ODS)</t>
    </r>
    <r>
      <rPr>
        <sz val="11"/>
        <color theme="1"/>
        <rFont val="Gotham"/>
      </rPr>
      <t xml:space="preserve">
1. Fin de la Pobreza 
2. Hambre Cero
3. Salud y Bienestar 
5. Igualdad de Género
10. Reducción de las Desigualdades
16. Paz, Justicia e Instituciones Solidas
</t>
    </r>
    <r>
      <rPr>
        <sz val="11"/>
        <color theme="1"/>
        <rFont val="Calibri"/>
        <family val="2"/>
        <scheme val="minor"/>
      </rPr>
      <t xml:space="preserve">
</t>
    </r>
  </si>
  <si>
    <r>
      <rPr>
        <b/>
        <sz val="14"/>
        <color theme="1"/>
        <rFont val="Gotham"/>
      </rPr>
      <t xml:space="preserve">                                                            Presentación</t>
    </r>
    <r>
      <rPr>
        <sz val="11"/>
        <color theme="1"/>
        <rFont val="Gotham"/>
      </rPr>
      <t xml:space="preserve">
El Sistema Único de Beneficiarios (SIUBEN) es una institución del Gobierno Dominicano, creada por disposición del Poder Ejecutivo mediante el Decreto Número 1073-04 del 31 de agosto del 2004, a través del cual se declara de alto nivel nacional   su establecimiento,  con el objetivo de identificar  las familias elegibles  para recibir los beneficios de los programas sociales  y subsidios que se efectúen con recursos públicos.
El Plan Operativo Anual (POA) es una herramienta de planificación institucional de corto plazo que refleja los productos y actividades que los diferentes departamentos se proponen llevar a cabo durante el período de un (1) año, considerando los lineamientos establecidos en el Plan Estratégico Institucional (PEI)  el cual  a su vez se alinea con el mandato en los decretos citados y las prioridades establecidas en el plan de la gestión gubernamental 2021-2024.
La planificación operativa, así como el monitoreo y seguimiento de la misma, se encuentra bajo la responsabilidad del Departamento de Planificación y Desarrollo, el cual coordina el proceso de formulación, monitoreo y evaluación de los planes operativos, con el involucramiento de los enlaces designados para el seguimiento a la planificación de cada departamento. En ese sentido, el equipo de Planificación y Desarrollo elabora el presente documento explicativo a fin de dar a conocer el curso de las acciones institucionales programadas para el año 2022.
El POA 2022, además de fortalecer su plataforma tecnológica, pretende potencializar el uso de la base de datos del SIUBEN por las instituciones que implementan políticas de protección social y la comunidad académica nacional e internacional a los fines de generar conocimiento para potenciar las capacidades  de las instituciones tanto públicas como privadas. Otro elemento distintivo de este POA es la disposición de impulsar la interoperabilidad con otras bases de datos, la auto declaración  y la integración con la cartografía de la ONE  para mantener  actualizada nuestra base de datos. También en el año 2022 el SIUEN se propone transversalizar el tema de género en todas sus operaciones del SIUBEN, así como contribuir a disminuir la brecha de género en las políticas de protección social generando información oportuna y pertinentes para las tomas de decisiones. Es también un año  transición del SIUBEN para la consolidación del  registro universal  de hogares y el registro único de beneficiarios,  con una mirada a la inclusión de género, personas con discapacidad  y personas  no documentas.
Esta plan también contempla 77 productos con un costo ascendente a cuatrocientos doce millones cuatrocientos noventa y un mil quinientos tres (RD$412, 491,503), de los cuales 27% (RD$110,344,610) corresponde a fondos de cooperación internacional y 73% (RD$302,146,893.00) corresponde a  fondos provenientes del presupuesto nacional.
Por otro lado,  contamos con cuatro índices para focalización de las políticas de protección social, con los cuales se pretende aportar en la estrategia de selección de los participantes en los programas sociales,  siendo  herramienta útil para los tomadores de decisiones del sector social y con esto hacer una contribución a lograr mayor equidad y mayor efectividad de las políticas públicas.
                                                                                     </t>
    </r>
    <r>
      <rPr>
        <b/>
        <sz val="11"/>
        <color theme="1"/>
        <rFont val="Gotham"/>
      </rPr>
      <t>Jefrey Lizardo</t>
    </r>
    <r>
      <rPr>
        <sz val="11"/>
        <color theme="1"/>
        <rFont val="Gotham"/>
      </rPr>
      <t xml:space="preserve">
                                                                                   Director General
</t>
    </r>
  </si>
  <si>
    <r>
      <rPr>
        <b/>
        <sz val="14"/>
        <color theme="1"/>
        <rFont val="Gotham"/>
      </rPr>
      <t xml:space="preserve">                                                Filosofía Institucional</t>
    </r>
    <r>
      <rPr>
        <sz val="11"/>
        <color theme="1"/>
        <rFont val="Gotham"/>
      </rPr>
      <t xml:space="preserve">
</t>
    </r>
    <r>
      <rPr>
        <b/>
        <sz val="11"/>
        <color rgb="FFFF0000"/>
        <rFont val="Gotham"/>
      </rPr>
      <t xml:space="preserve">
Misión</t>
    </r>
    <r>
      <rPr>
        <sz val="11"/>
        <color theme="1"/>
        <rFont val="Gotham"/>
      </rPr>
      <t xml:space="preserve">
Gestionar el registro social universal de hogares y el registro único de beneficiarios a fin de proveer las informaciones necesarias para la identificación de la población elegible de los diferentes beneficios que entrega el Estado para una asignación efectiva de recursos públicos.
</t>
    </r>
    <r>
      <rPr>
        <b/>
        <sz val="11"/>
        <color rgb="FFFF0000"/>
        <rFont val="Gotham"/>
      </rPr>
      <t>Visión</t>
    </r>
    <r>
      <rPr>
        <sz val="11"/>
        <color theme="1"/>
        <rFont val="Gotham"/>
      </rPr>
      <t xml:space="preserve">
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
</t>
    </r>
    <r>
      <rPr>
        <b/>
        <sz val="11"/>
        <color rgb="FFFF0000"/>
        <rFont val="Gotham"/>
      </rPr>
      <t xml:space="preserve">Valores 
</t>
    </r>
    <r>
      <rPr>
        <sz val="11"/>
        <color theme="1"/>
        <rFont val="Gotham"/>
      </rPr>
      <t xml:space="preserve">
</t>
    </r>
    <r>
      <rPr>
        <b/>
        <sz val="11"/>
        <color rgb="FF0070C0"/>
        <rFont val="Gotham"/>
      </rPr>
      <t>Justicia.</t>
    </r>
    <r>
      <rPr>
        <sz val="11"/>
        <color theme="1"/>
        <rFont val="Gotham"/>
      </rPr>
      <t xml:space="preserve"> Participamos en las políticas sociales apegados a los principios de equidad, transparencia, solidaridad, confiabilidad y disponibilidad  para garantizar la  atención e integridad de la población más  vulnerable, sin ningún tipo de discriminación.
</t>
    </r>
    <r>
      <rPr>
        <b/>
        <sz val="11"/>
        <color rgb="FF0070C0"/>
        <rFont val="Gotham"/>
      </rPr>
      <t>Respeto</t>
    </r>
    <r>
      <rPr>
        <sz val="11"/>
        <color theme="1"/>
        <rFont val="Gotham"/>
      </rPr>
      <t xml:space="preserve">. Actuamos de manera incondicional asumiendo a todos los seres humanos en igualdad de derechos,  respetando su dignidad, su privacidad e intimidad.
</t>
    </r>
    <r>
      <rPr>
        <b/>
        <sz val="11"/>
        <color rgb="FF0070C0"/>
        <rFont val="Gotham"/>
      </rPr>
      <t>Confidencialidad</t>
    </r>
    <r>
      <rPr>
        <sz val="11"/>
        <color theme="1"/>
        <rFont val="Gotham"/>
      </rPr>
      <t xml:space="preserve">. Resguardamos la información de los usuarios, como garantía del derecho que tiene toda persona a la confidencialidad de sus informaciones  privadas, para ser protegidas en base al valor de la confianza.
</t>
    </r>
    <r>
      <rPr>
        <b/>
        <sz val="11"/>
        <color rgb="FF0070C0"/>
        <rFont val="Gotham"/>
      </rPr>
      <t>Responsabilidad.</t>
    </r>
    <r>
      <rPr>
        <sz val="11"/>
        <color theme="1"/>
        <rFont val="Gotham"/>
      </rPr>
      <t xml:space="preserve"> Actuamos en base a principios para el logro de nuestros objetivos, incorporando mejoras continuas y previendo las mejores consecuencias para nuestros usuarios.
</t>
    </r>
  </si>
  <si>
    <r>
      <rPr>
        <b/>
        <sz val="14"/>
        <color theme="1"/>
        <rFont val="Gotham"/>
      </rPr>
      <t xml:space="preserve">                                                              Marco Estratégico</t>
    </r>
    <r>
      <rPr>
        <sz val="11"/>
        <color theme="1"/>
        <rFont val="Gotham"/>
      </rPr>
      <t xml:space="preserve">
El marco estratégico del Sistema Único de Beneficiarios (SIUBEN), se encuentra plasmado en su nuevo Plan Estratégico 2021-2024. Este Plan Operativo Anual (POA) responde a los lineamientos de la Estrategia Nacional de Desarrollo 2012-2030; el Plan Nacional Plurianual del Sector Público (PNPSP), los Objetivos Nacional de Desarrollo (ODS) y al Sello Igualando RD.
</t>
    </r>
    <r>
      <rPr>
        <b/>
        <sz val="11"/>
        <color rgb="FFFF0000"/>
        <rFont val="Gotham"/>
      </rPr>
      <t>Eje Estratégico 1: Eje Estratégico 1: Focalización Multidimensional de la Pobreza</t>
    </r>
    <r>
      <rPr>
        <sz val="11"/>
        <color theme="1"/>
        <rFont val="Gotham"/>
      </rPr>
      <t xml:space="preserve">
</t>
    </r>
    <r>
      <rPr>
        <b/>
        <sz val="11"/>
        <color rgb="FF0070C0"/>
        <rFont val="Gotham"/>
      </rPr>
      <t>1.1</t>
    </r>
    <r>
      <rPr>
        <sz val="11"/>
        <color theme="1"/>
        <rFont val="Gotham"/>
      </rPr>
      <t xml:space="preserve"> Crear el registro social universal (RSU) y el registro único de beneficiarios (RUB), enfocando sus funcionalidades a los requerimientos de información y análisis de las políticas sociales
</t>
    </r>
    <r>
      <rPr>
        <b/>
        <sz val="11"/>
        <color rgb="FFFF0000"/>
        <rFont val="Gotham"/>
      </rPr>
      <t>Eje Estratégico 2: Gobernanza y Fortalecimiento Institucional</t>
    </r>
    <r>
      <rPr>
        <sz val="11"/>
        <color theme="1"/>
        <rFont val="Gotham"/>
      </rPr>
      <t xml:space="preserve">
</t>
    </r>
    <r>
      <rPr>
        <b/>
        <sz val="11"/>
        <color rgb="FF0070C0"/>
        <rFont val="Gotham"/>
      </rPr>
      <t>2.1</t>
    </r>
    <r>
      <rPr>
        <sz val="11"/>
        <color theme="1"/>
        <rFont val="Gotham"/>
      </rPr>
      <t xml:space="preserve"> Fortalecer el Marco legal, normativo y funcional del SIUBEN
</t>
    </r>
    <r>
      <rPr>
        <b/>
        <sz val="11"/>
        <color rgb="FF0070C0"/>
        <rFont val="Gotham"/>
      </rPr>
      <t>2.2</t>
    </r>
    <r>
      <rPr>
        <sz val="11"/>
        <color theme="1"/>
        <rFont val="Gotham"/>
      </rPr>
      <t xml:space="preserve"> Posicionar al SIUBEN como una entidad clave para la eficientización de la asignación del gasto público y de las políticas del sector social
</t>
    </r>
    <r>
      <rPr>
        <b/>
        <sz val="11"/>
        <color rgb="FFFF0000"/>
        <rFont val="Gotham"/>
      </rPr>
      <t>Eje Estratégico 3: Investigación, Inteligencia de Datos y Difusión de la Información</t>
    </r>
    <r>
      <rPr>
        <sz val="11"/>
        <color theme="1"/>
        <rFont val="Gotham"/>
      </rPr>
      <t xml:space="preserve">
</t>
    </r>
    <r>
      <rPr>
        <b/>
        <sz val="11"/>
        <color rgb="FF0070C0"/>
        <rFont val="Gotham"/>
      </rPr>
      <t>3.1</t>
    </r>
    <r>
      <rPr>
        <sz val="11"/>
        <color theme="1"/>
        <rFont val="Gotham"/>
      </rPr>
      <t xml:space="preserve"> Dotar al SIUBEN de la capacidad para generar conocimientos a través de la investigación científica y la inteligencia de datos, para ponerlos al servicio de los hacedores de políticas públicas y de la sociedad en general
</t>
    </r>
    <r>
      <rPr>
        <b/>
        <sz val="11"/>
        <color rgb="FF002060"/>
        <rFont val="Gotham"/>
      </rPr>
      <t xml:space="preserve">
Estrategia Nacional de Desarrollo 2030</t>
    </r>
    <r>
      <rPr>
        <sz val="11"/>
        <color theme="1"/>
        <rFont val="Gotham"/>
      </rPr>
      <t xml:space="preserve">
El SIUBEN, por sus funciones, es compromisario del Primer y Segundo Eje de la Ley, que procura “un Estado Social y Democrático de Derecho” y “una Sociedad con Igualdad de Derechos y Oportunidades”.- “Un Estado social y democrático de derecho, con instituciones que actúan con ética, transparencia y eficacia al servicio de una sociedad responsable y participativa, que garantiza la seguridad y promueve la equidad, la gobernabilidad, la convivencia pacífica y el desarrollo nacional y local”, “Una sociedad con igualdad de derechos y oportunidades, en la que toda la población tiene garantizada educación, salud, vivienda digna y servicios básicos de calidad, y que promueve la reducción progresiva de la pobreza y la desigualdad social y territorial”. En sus Objetivo Generales “Administración pública eficiente, transparente y orientada a resultados” e “Igualdad de derechos y oportunidades” y con los Objetivos Específicos de “Estructurar una administración pública eficiente que actúe con honestidad, transparencia y rendición de cuentas y se oriente a la obtención de resultados en beneficio de la sociedad y del desarrollo nacional y local” y “Disminuir la pobreza mediante un efectivo y eficiente sistema de protección social, que tome en cuenta las necesidades y vulnerabilidades a lo largo del ciclo de vida.”
</t>
    </r>
  </si>
  <si>
    <t>5. Informes de levantamientos especiales</t>
  </si>
  <si>
    <t>5.1 Explorar la base de datos en crudo
5.2 Definir herramientas a utilizar para el análisis de los datos
5.3 Analizar los datos
5.4 Redactar el informe</t>
  </si>
  <si>
    <t>6. Actualización del modelo de ingresos conforme la nueva metodología oficial de pobreza monetaria</t>
  </si>
  <si>
    <t xml:space="preserve">6.1 Revisar la nueva metodología oficial de pobreza monetaria
6.2 Adaptar la sintaxis de cálculo al modelo de ingresos Siuben
6.3 Realizar prueba en la base de datos
6.4 Realizar corrección de errores (en el caso de ser detectados)
6.5 Validar e implementar el nuevo modelo
6.6 Documentar la actualización del modelo </t>
  </si>
  <si>
    <t>7. Plataforma interactiva de vistas de mapas implementada
 (Webmapping)</t>
  </si>
  <si>
    <t>7.1 Implementar la plataforma de webmapping</t>
  </si>
  <si>
    <t>7.2 Incorporar los datos de los índices a la plataforma de Webmappimg</t>
  </si>
  <si>
    <t>9. Resumen de políticas en áreas estratégicas de gobierno y género.</t>
  </si>
  <si>
    <t>9.1 Realizar reuniones con actores/sectores de intéres
9.2 Decidir los temas a tratar en el resumen de políticas
9.3 Revisar la bibliográfica
9.4 Redactar del resumen de políticas
9.5 Realizar evento de presentación de resultados del resumen de políticas a instituciones relacionadas/interesadas</t>
  </si>
  <si>
    <t>9.6. Difusión de infografías de información socioeconómica</t>
  </si>
  <si>
    <t xml:space="preserve">10. Investigaciones en áreas estratégicas de gobierno </t>
  </si>
  <si>
    <t>11. Capacitación en el uso y explotación de la base de datos del Siuben</t>
  </si>
  <si>
    <t>12. Desarrollo de índice de prioridades para la atención a las privaciones territoriales</t>
  </si>
  <si>
    <t>13. Análisis de trazabilidad de elegibles en los diferentes estudios de Siuben</t>
  </si>
  <si>
    <t xml:space="preserve">14. Diseño de la Evaluación de Impacto del Proyecto de Cuidados </t>
  </si>
  <si>
    <t>15. Red de Investigadores creada</t>
  </si>
  <si>
    <t>10.1 Realizar reuniones para explorar el tema a investigar
10.2 Decidir de los temas a tratar en la investigación
10.3 Revisar bibliográfica
10.4 Redactar la investigación
10.5 Conformar ejemplar del documento</t>
  </si>
  <si>
    <t xml:space="preserve">11.1 Realizar jornada interna de capacitación 
11.2 Definir el contenido del taller
11.3 Preparar el contenido 
11.4 Difundir el contenido en taller 
11.5 Revisar la edición del video </t>
  </si>
  <si>
    <t>12.1. Realizar diseño del índice  
12.2. Publicar índice actualizado para remitir a las académicas y bibliotecas</t>
  </si>
  <si>
    <t>12.3. Realizar talleres para el uso de datos y priorización</t>
  </si>
  <si>
    <t>13.1 Revisar bibliográfica sobre distintas herramientas de identifiación de personas en las bases de datos (diferentes al número de cédula)
13.2 Realizar reuniones de trabajo con TI para conformar base de datos con elegibles presentes en los diferentes estudios que ha realizado Siuben
13.3 Definir tipos de análisis/métodos a utilizar para la explotación de datos
13.4 Analizar los datos
13.5 Redactar informe final</t>
  </si>
  <si>
    <t xml:space="preserve">14.1 Elaboración de documento metodológico
14.2 Linea de Base                                                                           </t>
  </si>
  <si>
    <t xml:space="preserve">15. Crear la red de investigadores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</si>
</sst>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_(&quot;$&quot;* \(#,##0.00\);_(&quot;$&quot;* &quot;-&quot;??_);_(@_)"/>
    <numFmt numFmtId="165" formatCode="_(* #,##0.00_);_(* \(#,##0.00\);_(* &quot;-&quot;??_);_(@_)"/>
    <numFmt numFmtId="166" formatCode="&quot;$&quot;#,##0.00"/>
    <numFmt numFmtId="167" formatCode="_(* #,##0_);_(* \(#,##0\);_(* &quot;-&quot;??_);_(@_)"/>
  </numFmts>
  <fonts count="39">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2"/>
      <color theme="1"/>
      <name val="Calibri"/>
      <family val="2"/>
      <scheme val="minor"/>
    </font>
    <font>
      <b/>
      <sz val="12"/>
      <color theme="0"/>
      <name val="Calibri"/>
      <family val="2"/>
      <scheme val="minor"/>
    </font>
    <font>
      <sz val="14"/>
      <color theme="1"/>
      <name val="Calibri"/>
      <family val="2"/>
      <scheme val="minor"/>
    </font>
    <font>
      <sz val="11"/>
      <color theme="1"/>
      <name val="Arial"/>
      <family val="2"/>
    </font>
    <font>
      <b/>
      <sz val="11"/>
      <color theme="1"/>
      <name val="Gotham"/>
    </font>
    <font>
      <sz val="11"/>
      <color theme="1"/>
      <name val="Gotham"/>
    </font>
    <font>
      <sz val="11"/>
      <name val="Gotham"/>
    </font>
    <font>
      <sz val="11"/>
      <name val="Calibri"/>
      <family val="2"/>
      <scheme val="minor"/>
    </font>
    <font>
      <b/>
      <sz val="16"/>
      <color theme="1"/>
      <name val="Calibri"/>
      <family val="2"/>
    </font>
    <font>
      <b/>
      <sz val="11"/>
      <color rgb="FF7030A0"/>
      <name val="Calibri"/>
      <family val="2"/>
      <scheme val="minor"/>
    </font>
    <font>
      <sz val="11"/>
      <color rgb="FF000000"/>
      <name val="Calibri"/>
      <family val="2"/>
    </font>
    <font>
      <sz val="11"/>
      <color rgb="FF000000"/>
      <name val="Arial"/>
      <family val="2"/>
    </font>
    <font>
      <sz val="11"/>
      <color rgb="FF000000"/>
      <name val="Calibri"/>
      <family val="2"/>
      <scheme val="minor"/>
    </font>
    <font>
      <b/>
      <sz val="9"/>
      <color indexed="81"/>
      <name val="Tahoma"/>
      <family val="2"/>
    </font>
    <font>
      <sz val="9"/>
      <color indexed="81"/>
      <name val="Tahoma"/>
      <family val="2"/>
    </font>
    <font>
      <b/>
      <sz val="11"/>
      <color theme="0"/>
      <name val="Arial"/>
      <family val="2"/>
    </font>
    <font>
      <b/>
      <sz val="16"/>
      <color theme="1"/>
      <name val="Arial"/>
      <family val="2"/>
    </font>
    <font>
      <sz val="12"/>
      <color theme="1"/>
      <name val="Arial"/>
      <family val="2"/>
    </font>
    <font>
      <b/>
      <sz val="12"/>
      <color theme="0"/>
      <name val="Arial"/>
      <family val="2"/>
    </font>
    <font>
      <sz val="10"/>
      <color theme="1"/>
      <name val="Arial"/>
      <family val="2"/>
    </font>
    <font>
      <sz val="10"/>
      <name val="Arial"/>
      <family val="2"/>
    </font>
    <font>
      <sz val="10"/>
      <color theme="4" tint="-0.499984740745262"/>
      <name val="Arial"/>
      <family val="2"/>
    </font>
    <font>
      <b/>
      <sz val="16"/>
      <color theme="0"/>
      <name val="Calibri"/>
      <family val="2"/>
      <scheme val="minor"/>
    </font>
    <font>
      <b/>
      <sz val="16"/>
      <color theme="0"/>
      <name val="Calibri"/>
      <family val="2"/>
    </font>
    <font>
      <sz val="11"/>
      <color rgb="FFFFFF00"/>
      <name val="Arial"/>
      <family val="2"/>
    </font>
    <font>
      <sz val="10"/>
      <color rgb="FFFF0000"/>
      <name val="Arial"/>
      <family val="2"/>
    </font>
    <font>
      <sz val="10"/>
      <color rgb="FFFFFF00"/>
      <name val="Arial"/>
      <family val="2"/>
    </font>
    <font>
      <b/>
      <sz val="14"/>
      <color theme="1"/>
      <name val="Gotham"/>
    </font>
    <font>
      <b/>
      <sz val="11"/>
      <color rgb="FFFF0000"/>
      <name val="Gotham"/>
    </font>
    <font>
      <b/>
      <sz val="11"/>
      <color rgb="FF0070C0"/>
      <name val="Gotham"/>
    </font>
    <font>
      <b/>
      <sz val="11"/>
      <color rgb="FF002060"/>
      <name val="Gotham"/>
    </font>
    <font>
      <sz val="11"/>
      <color rgb="FF0070C0"/>
      <name val="Gotham"/>
    </font>
  </fonts>
  <fills count="12">
    <fill>
      <patternFill patternType="none"/>
    </fill>
    <fill>
      <patternFill patternType="gray125"/>
    </fill>
    <fill>
      <patternFill patternType="solid">
        <fgColor rgb="FF0070C0"/>
        <bgColor indexed="64"/>
      </patternFill>
    </fill>
    <fill>
      <patternFill patternType="solid">
        <fgColor rgb="FF0070C0"/>
        <bgColor theme="8"/>
      </patternFill>
    </fill>
    <fill>
      <patternFill patternType="solid">
        <fgColor theme="4" tint="-0.499984740745262"/>
        <bgColor indexed="64"/>
      </patternFill>
    </fill>
    <fill>
      <patternFill patternType="solid">
        <fgColor theme="8"/>
        <bgColor theme="8"/>
      </patternFill>
    </fill>
    <fill>
      <patternFill patternType="solid">
        <fgColor theme="0" tint="-0.14999847407452621"/>
        <bgColor indexed="64"/>
      </patternFill>
    </fill>
    <fill>
      <patternFill patternType="solid">
        <fgColor theme="0"/>
        <bgColor indexed="64"/>
      </patternFill>
    </fill>
    <fill>
      <patternFill patternType="solid">
        <fgColor theme="4" tint="-0.249977111117893"/>
        <bgColor indexed="64"/>
      </patternFill>
    </fill>
    <fill>
      <patternFill patternType="solid">
        <fgColor theme="4" tint="-0.249977111117893"/>
        <bgColor theme="8"/>
      </patternFill>
    </fill>
    <fill>
      <patternFill patternType="solid">
        <fgColor rgb="FFD9D9D9"/>
        <bgColor rgb="FF000000"/>
      </patternFill>
    </fill>
    <fill>
      <patternFill patternType="solid">
        <fgColor rgb="FFD9D9D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75">
    <xf numFmtId="0" fontId="0" fillId="0" borderId="0" xfId="0"/>
    <xf numFmtId="0" fontId="6" fillId="0" borderId="0" xfId="0" applyFont="1" applyAlignment="1">
      <alignment horizontal="center" wrapText="1"/>
    </xf>
    <xf numFmtId="0" fontId="6" fillId="0" borderId="0" xfId="0" applyFont="1" applyAlignment="1">
      <alignment horizontal="center"/>
    </xf>
    <xf numFmtId="0" fontId="6" fillId="2" borderId="1" xfId="0" applyFont="1" applyFill="1" applyBorder="1" applyAlignment="1">
      <alignment horizontal="left" wrapText="1"/>
    </xf>
    <xf numFmtId="0" fontId="0" fillId="4" borderId="0" xfId="0" applyFill="1"/>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0" borderId="0" xfId="0" applyAlignment="1">
      <alignment vertical="center" wrapText="1"/>
    </xf>
    <xf numFmtId="0" fontId="2" fillId="5" borderId="7"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9" fontId="0" fillId="6" borderId="1" xfId="0" applyNumberFormat="1" applyFill="1" applyBorder="1" applyAlignment="1">
      <alignment horizontal="center" vertical="center"/>
    </xf>
    <xf numFmtId="0" fontId="0" fillId="6" borderId="1" xfId="0" applyFill="1" applyBorder="1"/>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0" fillId="0" borderId="1" xfId="0" applyBorder="1"/>
    <xf numFmtId="0" fontId="0" fillId="6" borderId="1" xfId="0" applyFill="1" applyBorder="1" applyAlignment="1">
      <alignment vertical="center" wrapText="1"/>
    </xf>
    <xf numFmtId="165" fontId="0" fillId="6" borderId="1" xfId="1" applyFont="1" applyFill="1" applyBorder="1" applyAlignment="1">
      <alignment horizontal="center" vertical="center" wrapText="1"/>
    </xf>
    <xf numFmtId="9" fontId="0" fillId="0" borderId="1" xfId="0" applyNumberFormat="1" applyBorder="1" applyAlignment="1">
      <alignment horizontal="center" vertical="center" wrapText="1"/>
    </xf>
    <xf numFmtId="9" fontId="0" fillId="6" borderId="1" xfId="0" applyNumberFormat="1" applyFill="1" applyBorder="1" applyAlignment="1">
      <alignment horizontal="center" vertical="center" wrapText="1"/>
    </xf>
    <xf numFmtId="165" fontId="0" fillId="6" borderId="1" xfId="1" applyFont="1" applyFill="1" applyBorder="1" applyAlignment="1">
      <alignment horizontal="center" vertical="center"/>
    </xf>
    <xf numFmtId="0" fontId="0" fillId="7" borderId="1" xfId="0" applyFill="1" applyBorder="1" applyAlignment="1">
      <alignment horizontal="center" vertical="center" wrapText="1"/>
    </xf>
    <xf numFmtId="0" fontId="0" fillId="0" borderId="0" xfId="0" applyAlignment="1">
      <alignment wrapText="1"/>
    </xf>
    <xf numFmtId="166" fontId="0" fillId="6" borderId="1" xfId="1" applyNumberFormat="1" applyFont="1" applyFill="1" applyBorder="1" applyAlignment="1">
      <alignment horizontal="center" vertical="center" wrapText="1"/>
    </xf>
    <xf numFmtId="166" fontId="0" fillId="6" borderId="1" xfId="0" applyNumberFormat="1" applyFill="1" applyBorder="1" applyAlignment="1">
      <alignment horizontal="center" vertical="center"/>
    </xf>
    <xf numFmtId="0" fontId="0" fillId="7" borderId="1" xfId="0" applyFill="1" applyBorder="1" applyAlignment="1">
      <alignment vertical="center" wrapText="1"/>
    </xf>
    <xf numFmtId="0" fontId="0" fillId="7" borderId="1" xfId="0" applyFill="1" applyBorder="1" applyAlignment="1">
      <alignment horizontal="center" vertical="center"/>
    </xf>
    <xf numFmtId="166" fontId="0" fillId="7" borderId="1" xfId="1" applyNumberFormat="1" applyFont="1" applyFill="1" applyBorder="1" applyAlignment="1">
      <alignment horizontal="center" vertical="center" wrapText="1"/>
    </xf>
    <xf numFmtId="166" fontId="0" fillId="7" borderId="1" xfId="0" applyNumberFormat="1" applyFill="1" applyBorder="1" applyAlignment="1">
      <alignment horizontal="center" vertical="center"/>
    </xf>
    <xf numFmtId="0" fontId="0" fillId="7" borderId="1" xfId="0" applyFill="1" applyBorder="1"/>
    <xf numFmtId="0" fontId="2" fillId="4" borderId="9" xfId="0" applyFont="1" applyFill="1" applyBorder="1" applyAlignment="1"/>
    <xf numFmtId="0" fontId="2" fillId="4" borderId="10" xfId="0" applyFont="1" applyFill="1" applyBorder="1" applyAlignment="1"/>
    <xf numFmtId="0" fontId="2" fillId="5" borderId="1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0" fillId="7" borderId="1" xfId="0" applyFont="1" applyFill="1" applyBorder="1" applyAlignment="1">
      <alignment horizontal="center" vertical="center"/>
    </xf>
    <xf numFmtId="165" fontId="0" fillId="7" borderId="1" xfId="1" applyFont="1" applyFill="1" applyBorder="1" applyAlignment="1">
      <alignment horizontal="center" vertical="center"/>
    </xf>
    <xf numFmtId="0" fontId="0" fillId="7" borderId="1" xfId="0" applyFill="1" applyBorder="1" applyAlignment="1">
      <alignment vertical="center"/>
    </xf>
    <xf numFmtId="0" fontId="0" fillId="0" borderId="0" xfId="0" applyBorder="1"/>
    <xf numFmtId="3" fontId="0" fillId="6" borderId="1" xfId="0" applyNumberFormat="1" applyFill="1" applyBorder="1" applyAlignment="1">
      <alignment horizontal="center" vertical="center" wrapText="1"/>
    </xf>
    <xf numFmtId="0" fontId="0" fillId="7" borderId="0" xfId="0" applyFill="1" applyBorder="1" applyAlignment="1">
      <alignment vertical="center" wrapText="1"/>
    </xf>
    <xf numFmtId="0" fontId="0" fillId="0" borderId="0" xfId="0" applyFill="1"/>
    <xf numFmtId="0" fontId="7" fillId="0" borderId="0" xfId="0" applyFont="1" applyBorder="1" applyAlignment="1">
      <alignment horizontal="left"/>
    </xf>
    <xf numFmtId="0" fontId="2" fillId="9" borderId="1" xfId="0" applyFont="1" applyFill="1" applyBorder="1" applyAlignment="1">
      <alignment horizontal="center" vertical="center" wrapText="1"/>
    </xf>
    <xf numFmtId="0" fontId="0" fillId="6" borderId="1" xfId="0" applyFill="1" applyBorder="1" applyAlignment="1">
      <alignment vertical="center"/>
    </xf>
    <xf numFmtId="0" fontId="0" fillId="0" borderId="0" xfId="0" applyAlignment="1">
      <alignment vertical="center"/>
    </xf>
    <xf numFmtId="0" fontId="0" fillId="0" borderId="1" xfId="0" applyNumberFormat="1" applyBorder="1" applyAlignment="1">
      <alignment horizontal="center" vertical="center"/>
    </xf>
    <xf numFmtId="0" fontId="0" fillId="7" borderId="1" xfId="0" applyFill="1" applyBorder="1" applyAlignment="1">
      <alignment horizontal="center" vertical="center"/>
    </xf>
    <xf numFmtId="0" fontId="0" fillId="0" borderId="1" xfId="0" applyBorder="1" applyAlignment="1">
      <alignment wrapText="1"/>
    </xf>
    <xf numFmtId="0" fontId="0" fillId="6" borderId="1" xfId="0" applyFill="1" applyBorder="1" applyAlignment="1">
      <alignment wrapText="1"/>
    </xf>
    <xf numFmtId="166" fontId="0" fillId="6" borderId="1" xfId="0" applyNumberFormat="1" applyFill="1" applyBorder="1" applyAlignment="1">
      <alignment horizontal="center" vertical="center" wrapText="1"/>
    </xf>
    <xf numFmtId="166" fontId="0" fillId="6" borderId="1" xfId="2" applyNumberFormat="1" applyFont="1" applyFill="1" applyBorder="1" applyAlignment="1">
      <alignment horizontal="center" vertical="center"/>
    </xf>
    <xf numFmtId="166" fontId="0" fillId="7" borderId="1" xfId="0" applyNumberForma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65" fontId="0" fillId="0" borderId="0" xfId="1" applyFont="1"/>
    <xf numFmtId="9"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6" borderId="1" xfId="1" applyNumberFormat="1" applyFont="1" applyFill="1" applyBorder="1" applyAlignment="1">
      <alignment horizontal="center" vertical="center" wrapText="1"/>
    </xf>
    <xf numFmtId="10" fontId="0" fillId="6" borderId="1" xfId="0" applyNumberFormat="1" applyFont="1" applyFill="1" applyBorder="1" applyAlignment="1">
      <alignment horizontal="center" vertical="center" wrapText="1"/>
    </xf>
    <xf numFmtId="0" fontId="0" fillId="6" borderId="1" xfId="0" applyNumberFormat="1" applyFont="1" applyFill="1" applyBorder="1" applyAlignment="1">
      <alignment horizontal="center" vertical="center" wrapText="1"/>
    </xf>
    <xf numFmtId="1" fontId="0"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xf>
    <xf numFmtId="0" fontId="8" fillId="0" borderId="0" xfId="0" applyFont="1" applyFill="1" applyBorder="1" applyAlignment="1"/>
    <xf numFmtId="0" fontId="8" fillId="0" borderId="4" xfId="0" applyFont="1" applyFill="1" applyBorder="1" applyAlignment="1"/>
    <xf numFmtId="0" fontId="0" fillId="0" borderId="0" xfId="0" applyFont="1" applyFill="1" applyAlignment="1">
      <alignment horizontal="center"/>
    </xf>
    <xf numFmtId="0" fontId="0" fillId="0" borderId="0" xfId="0" applyFont="1" applyFill="1"/>
    <xf numFmtId="0" fontId="4" fillId="0" borderId="0" xfId="0" applyFont="1" applyAlignment="1">
      <alignment horizontal="center" vertical="center"/>
    </xf>
    <xf numFmtId="0" fontId="0" fillId="0" borderId="0" xfId="0" applyFont="1" applyAlignment="1">
      <alignment horizontal="center"/>
    </xf>
    <xf numFmtId="0" fontId="0" fillId="0" borderId="0" xfId="0" applyFont="1"/>
    <xf numFmtId="0" fontId="0" fillId="0" borderId="0" xfId="0" applyBorder="1" applyAlignment="1">
      <alignment vertical="center" wrapText="1"/>
    </xf>
    <xf numFmtId="165" fontId="0" fillId="7" borderId="1" xfId="1" applyFont="1" applyFill="1" applyBorder="1" applyAlignment="1">
      <alignment horizontal="center" vertical="center" wrapText="1"/>
    </xf>
    <xf numFmtId="166" fontId="1" fillId="6" borderId="1" xfId="1" applyNumberFormat="1" applyFont="1" applyFill="1" applyBorder="1" applyAlignment="1">
      <alignment horizontal="center" vertical="center" wrapText="1"/>
    </xf>
    <xf numFmtId="166" fontId="0" fillId="6" borderId="1" xfId="1" applyNumberFormat="1" applyFont="1" applyFill="1" applyBorder="1" applyAlignment="1">
      <alignment horizontal="center" vertical="center"/>
    </xf>
    <xf numFmtId="0" fontId="0" fillId="0" borderId="4" xfId="0" applyBorder="1"/>
    <xf numFmtId="0" fontId="16" fillId="0" borderId="0" xfId="0" applyFont="1" applyBorder="1" applyAlignment="1">
      <alignment vertical="center"/>
    </xf>
    <xf numFmtId="165" fontId="0" fillId="0" borderId="0" xfId="0" applyNumberFormat="1"/>
    <xf numFmtId="9" fontId="10" fillId="6" borderId="1" xfId="0" applyNumberFormat="1" applyFont="1" applyFill="1" applyBorder="1" applyAlignment="1">
      <alignment horizontal="center" vertical="center" wrapText="1"/>
    </xf>
    <xf numFmtId="165" fontId="0" fillId="6" borderId="5" xfId="1" applyFont="1" applyFill="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165" fontId="10" fillId="6" borderId="1" xfId="1" applyFont="1" applyFill="1" applyBorder="1" applyAlignment="1">
      <alignment horizontal="center" vertical="center" wrapText="1"/>
    </xf>
    <xf numFmtId="165" fontId="10" fillId="0" borderId="1" xfId="1" applyFont="1" applyBorder="1" applyAlignment="1">
      <alignment horizontal="center" vertical="center"/>
    </xf>
    <xf numFmtId="0" fontId="18" fillId="10" borderId="4" xfId="0" applyFont="1" applyFill="1" applyBorder="1" applyAlignment="1">
      <alignment horizontal="center" vertical="center" wrapText="1"/>
    </xf>
    <xf numFmtId="0" fontId="18" fillId="10" borderId="4" xfId="0" applyFont="1" applyFill="1" applyBorder="1" applyAlignment="1">
      <alignment horizontal="center" vertical="center"/>
    </xf>
    <xf numFmtId="0" fontId="17" fillId="10" borderId="4" xfId="0" applyFont="1" applyFill="1" applyBorder="1" applyAlignment="1">
      <alignment horizontal="center" vertical="center"/>
    </xf>
    <xf numFmtId="0" fontId="18" fillId="10" borderId="21"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8" fillId="0" borderId="21" xfId="0" applyFont="1" applyBorder="1" applyAlignment="1">
      <alignment horizontal="center" vertical="center" wrapText="1"/>
    </xf>
    <xf numFmtId="9" fontId="17" fillId="0" borderId="21" xfId="0" applyNumberFormat="1" applyFont="1" applyBorder="1" applyAlignment="1">
      <alignment horizontal="center" vertical="center" wrapText="1"/>
    </xf>
    <xf numFmtId="9" fontId="18" fillId="0" borderId="21" xfId="0" applyNumberFormat="1" applyFont="1" applyBorder="1" applyAlignment="1">
      <alignment horizontal="center" vertical="center" wrapText="1"/>
    </xf>
    <xf numFmtId="0" fontId="18"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0" fontId="10" fillId="11" borderId="5" xfId="0" applyFont="1" applyFill="1" applyBorder="1" applyAlignment="1">
      <alignment horizontal="center" vertical="center" wrapText="1"/>
    </xf>
    <xf numFmtId="0" fontId="10" fillId="11" borderId="5" xfId="0" applyFont="1" applyFill="1" applyBorder="1" applyAlignment="1">
      <alignment horizontal="center" vertical="center"/>
    </xf>
    <xf numFmtId="0" fontId="0" fillId="11" borderId="5" xfId="0" applyFill="1" applyBorder="1" applyAlignment="1">
      <alignment horizontal="center" vertical="center"/>
    </xf>
    <xf numFmtId="165" fontId="10" fillId="11" borderId="5" xfId="1" applyFont="1" applyFill="1" applyBorder="1" applyAlignment="1">
      <alignment horizontal="center" vertical="center"/>
    </xf>
    <xf numFmtId="0" fontId="10" fillId="0" borderId="27" xfId="0" applyFont="1" applyBorder="1" applyAlignment="1">
      <alignment vertical="center" wrapText="1"/>
    </xf>
    <xf numFmtId="0" fontId="10" fillId="0" borderId="27" xfId="0" applyFont="1" applyBorder="1" applyAlignment="1">
      <alignment horizontal="center" vertical="center" wrapText="1"/>
    </xf>
    <xf numFmtId="0" fontId="10" fillId="0" borderId="27" xfId="0" applyFont="1" applyBorder="1" applyAlignment="1">
      <alignment horizontal="center" vertical="center"/>
    </xf>
    <xf numFmtId="9" fontId="0" fillId="0" borderId="27" xfId="0" applyNumberFormat="1" applyBorder="1" applyAlignment="1">
      <alignment horizontal="center" vertical="center" wrapText="1"/>
    </xf>
    <xf numFmtId="9" fontId="10" fillId="0" borderId="27" xfId="0" applyNumberFormat="1"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166" fontId="10" fillId="0" borderId="1" xfId="0" applyNumberFormat="1" applyFont="1" applyBorder="1" applyAlignment="1">
      <alignment horizontal="center" vertical="center"/>
    </xf>
    <xf numFmtId="0" fontId="18" fillId="10" borderId="27" xfId="0" applyFont="1" applyFill="1" applyBorder="1" applyAlignment="1">
      <alignment horizontal="center" vertical="center" wrapText="1"/>
    </xf>
    <xf numFmtId="9" fontId="19" fillId="10" borderId="29" xfId="0" applyNumberFormat="1" applyFont="1" applyFill="1" applyBorder="1" applyAlignment="1">
      <alignment horizontal="center" vertical="center" wrapText="1"/>
    </xf>
    <xf numFmtId="0" fontId="18" fillId="10" borderId="30" xfId="0" applyFont="1" applyFill="1" applyBorder="1" applyAlignment="1">
      <alignment wrapText="1"/>
    </xf>
    <xf numFmtId="0" fontId="18" fillId="10" borderId="27" xfId="0" applyFont="1" applyFill="1" applyBorder="1" applyAlignment="1">
      <alignment wrapText="1"/>
    </xf>
    <xf numFmtId="9" fontId="18" fillId="10" borderId="31" xfId="0" applyNumberFormat="1"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27" xfId="0" applyNumberFormat="1" applyFont="1" applyBorder="1" applyAlignment="1">
      <alignment horizontal="center" vertical="center" wrapText="1"/>
    </xf>
    <xf numFmtId="0" fontId="10" fillId="0" borderId="30" xfId="0" applyNumberFormat="1" applyFont="1" applyBorder="1" applyAlignment="1">
      <alignment horizontal="center" vertical="center" wrapText="1"/>
    </xf>
    <xf numFmtId="0" fontId="10" fillId="6" borderId="1" xfId="0" applyFont="1" applyFill="1" applyBorder="1" applyAlignment="1">
      <alignment horizontal="justify" vertical="center" wrapText="1"/>
    </xf>
    <xf numFmtId="0" fontId="10" fillId="0" borderId="5" xfId="0" applyFont="1" applyBorder="1" applyAlignment="1">
      <alignment horizontal="justify" vertical="center" wrapText="1"/>
    </xf>
    <xf numFmtId="0" fontId="6" fillId="0" borderId="0" xfId="0" applyFont="1" applyAlignment="1">
      <alignment horizontal="center" vertical="center"/>
    </xf>
    <xf numFmtId="9" fontId="0" fillId="7" borderId="1" xfId="0" applyNumberFormat="1" applyFill="1" applyBorder="1" applyAlignment="1">
      <alignment horizontal="center" vertical="center"/>
    </xf>
    <xf numFmtId="0" fontId="0" fillId="6" borderId="5" xfId="0" applyFill="1" applyBorder="1" applyAlignment="1">
      <alignment vertical="center" wrapText="1"/>
    </xf>
    <xf numFmtId="0" fontId="0" fillId="6" borderId="32" xfId="0" applyFill="1" applyBorder="1" applyAlignment="1">
      <alignment vertical="center" wrapText="1"/>
    </xf>
    <xf numFmtId="0" fontId="10" fillId="0" borderId="0" xfId="0" applyFont="1"/>
    <xf numFmtId="0" fontId="23" fillId="0" borderId="0" xfId="0" applyFont="1" applyAlignment="1">
      <alignment horizontal="center" wrapText="1"/>
    </xf>
    <xf numFmtId="0" fontId="23" fillId="0" borderId="0" xfId="0" applyFont="1" applyAlignment="1">
      <alignment horizontal="center" vertical="center"/>
    </xf>
    <xf numFmtId="0" fontId="23" fillId="0" borderId="0" xfId="0" applyFont="1" applyAlignment="1">
      <alignment horizontal="left"/>
    </xf>
    <xf numFmtId="0" fontId="10" fillId="0" borderId="0" xfId="0" applyFont="1" applyAlignment="1">
      <alignmen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9" fontId="26" fillId="6" borderId="1" xfId="0" applyNumberFormat="1" applyFont="1" applyFill="1" applyBorder="1" applyAlignment="1">
      <alignment horizontal="center" vertical="center"/>
    </xf>
    <xf numFmtId="0" fontId="27" fillId="6" borderId="1" xfId="0" applyFont="1" applyFill="1" applyBorder="1" applyAlignment="1">
      <alignment horizontal="center" vertical="center"/>
    </xf>
    <xf numFmtId="0" fontId="26" fillId="7" borderId="1" xfId="0" applyFont="1" applyFill="1" applyBorder="1" applyAlignment="1">
      <alignment horizontal="center" vertical="center"/>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10" fillId="0" borderId="1" xfId="0" applyFont="1" applyBorder="1" applyAlignment="1">
      <alignment horizontal="center" vertical="center"/>
    </xf>
    <xf numFmtId="9" fontId="26" fillId="0" borderId="1" xfId="0" applyNumberFormat="1" applyFont="1" applyBorder="1" applyAlignment="1">
      <alignment horizontal="center" vertical="center"/>
    </xf>
    <xf numFmtId="9" fontId="26" fillId="0" borderId="1" xfId="0" applyNumberFormat="1" applyFont="1" applyFill="1" applyBorder="1" applyAlignment="1">
      <alignment horizontal="center" vertical="center"/>
    </xf>
    <xf numFmtId="0" fontId="26" fillId="0" borderId="1" xfId="0" applyFont="1" applyBorder="1" applyAlignment="1">
      <alignment horizontal="center" vertical="center"/>
    </xf>
    <xf numFmtId="0" fontId="10" fillId="0" borderId="0" xfId="0" applyFont="1" applyAlignment="1">
      <alignment wrapText="1"/>
    </xf>
    <xf numFmtId="0" fontId="10" fillId="0" borderId="0" xfId="0" applyFont="1" applyAlignment="1">
      <alignment horizontal="center" vertical="center"/>
    </xf>
    <xf numFmtId="0" fontId="10" fillId="0" borderId="0" xfId="0" applyFont="1" applyAlignment="1">
      <alignment horizontal="left"/>
    </xf>
    <xf numFmtId="9" fontId="26" fillId="0" borderId="1" xfId="3" applyFont="1" applyFill="1" applyBorder="1" applyAlignment="1">
      <alignment horizontal="center" vertical="center"/>
    </xf>
    <xf numFmtId="0" fontId="0" fillId="0" borderId="1" xfId="0" applyFill="1" applyBorder="1" applyAlignment="1">
      <alignment horizontal="center" vertical="center"/>
    </xf>
    <xf numFmtId="0" fontId="0" fillId="7" borderId="0" xfId="0" applyFill="1"/>
    <xf numFmtId="0" fontId="0" fillId="6" borderId="1" xfId="0" applyNumberFormat="1" applyFill="1" applyBorder="1" applyAlignment="1">
      <alignment horizontal="center" vertical="center"/>
    </xf>
    <xf numFmtId="0" fontId="0" fillId="0" borderId="0" xfId="0" applyBorder="1" applyAlignment="1">
      <alignment horizontal="center" vertical="center"/>
    </xf>
    <xf numFmtId="0" fontId="0" fillId="7" borderId="1" xfId="0" applyNumberFormat="1" applyFill="1" applyBorder="1" applyAlignment="1">
      <alignment vertical="center"/>
    </xf>
    <xf numFmtId="0" fontId="0" fillId="7" borderId="1" xfId="0" applyNumberFormat="1" applyFill="1" applyBorder="1" applyAlignment="1">
      <alignment horizontal="center" vertical="center"/>
    </xf>
    <xf numFmtId="0" fontId="0" fillId="6" borderId="1" xfId="0" applyNumberFormat="1" applyFill="1" applyBorder="1" applyAlignment="1">
      <alignment vertical="center"/>
    </xf>
    <xf numFmtId="0" fontId="0" fillId="6" borderId="1" xfId="0" applyNumberFormat="1" applyFill="1" applyBorder="1" applyAlignment="1">
      <alignment horizontal="center" vertical="center" wrapText="1"/>
    </xf>
    <xf numFmtId="10" fontId="0" fillId="7" borderId="1" xfId="0" applyNumberFormat="1" applyFill="1" applyBorder="1" applyAlignment="1">
      <alignment horizontal="left" vertical="center"/>
    </xf>
    <xf numFmtId="0" fontId="0" fillId="7" borderId="1" xfId="0" applyNumberFormat="1" applyFill="1" applyBorder="1" applyAlignment="1">
      <alignment horizontal="left" vertical="center"/>
    </xf>
    <xf numFmtId="10" fontId="0" fillId="7" borderId="1" xfId="0" applyNumberFormat="1" applyFill="1" applyBorder="1" applyAlignment="1">
      <alignment horizontal="center" vertical="center"/>
    </xf>
    <xf numFmtId="0" fontId="0" fillId="0" borderId="0" xfId="0" applyAlignment="1">
      <alignment horizontal="left" vertical="center"/>
    </xf>
    <xf numFmtId="0" fontId="2" fillId="3" borderId="1" xfId="0" applyFont="1" applyFill="1" applyBorder="1" applyAlignment="1">
      <alignment horizontal="center" vertical="center" wrapText="1"/>
    </xf>
    <xf numFmtId="0" fontId="6" fillId="0" borderId="0" xfId="0" applyFont="1" applyAlignment="1">
      <alignment horizontal="center"/>
    </xf>
    <xf numFmtId="0" fontId="2" fillId="3" borderId="6"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6" borderId="1" xfId="0" applyFill="1" applyBorder="1" applyAlignment="1">
      <alignment horizontal="center" vertical="center" wrapText="1"/>
    </xf>
    <xf numFmtId="9" fontId="0" fillId="7" borderId="1" xfId="0" applyNumberFormat="1" applyFill="1" applyBorder="1" applyAlignment="1">
      <alignment horizontal="center" vertical="center" wrapText="1"/>
    </xf>
    <xf numFmtId="9" fontId="0" fillId="6" borderId="1" xfId="0" applyNumberFormat="1" applyFill="1" applyBorder="1" applyAlignment="1">
      <alignment horizontal="center" vertical="center" wrapText="1"/>
    </xf>
    <xf numFmtId="0" fontId="0" fillId="6"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0" fillId="7" borderId="1" xfId="0" applyFill="1" applyBorder="1" applyAlignment="1">
      <alignment horizontal="center" vertical="center"/>
    </xf>
    <xf numFmtId="3" fontId="0" fillId="6" borderId="1" xfId="1" applyNumberFormat="1" applyFont="1" applyFill="1" applyBorder="1" applyAlignment="1">
      <alignment horizontal="center" vertical="center"/>
    </xf>
    <xf numFmtId="3" fontId="0" fillId="6" borderId="1" xfId="0" applyNumberFormat="1" applyFill="1" applyBorder="1" applyAlignment="1">
      <alignment horizontal="center" vertical="center"/>
    </xf>
    <xf numFmtId="9" fontId="0" fillId="7" borderId="1" xfId="1" applyNumberFormat="1" applyFont="1" applyFill="1" applyBorder="1" applyAlignment="1">
      <alignment horizontal="center" vertical="center"/>
    </xf>
    <xf numFmtId="167" fontId="0" fillId="6" borderId="1" xfId="1" applyNumberFormat="1" applyFont="1" applyFill="1" applyBorder="1" applyAlignment="1">
      <alignment horizontal="center" vertical="center"/>
    </xf>
    <xf numFmtId="3" fontId="0" fillId="7" borderId="1" xfId="1" applyNumberFormat="1" applyFont="1" applyFill="1" applyBorder="1" applyAlignment="1">
      <alignment horizontal="center" vertical="center"/>
    </xf>
    <xf numFmtId="0" fontId="6" fillId="0" borderId="0" xfId="0" applyFont="1" applyAlignment="1"/>
    <xf numFmtId="9" fontId="0" fillId="6"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9" fontId="14" fillId="7"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xf>
    <xf numFmtId="0" fontId="14" fillId="6" borderId="1" xfId="0" applyNumberFormat="1" applyFont="1" applyFill="1" applyBorder="1" applyAlignment="1">
      <alignment horizontal="center" vertical="center" wrapText="1"/>
    </xf>
    <xf numFmtId="10" fontId="14" fillId="6" borderId="1" xfId="0" applyNumberFormat="1" applyFont="1" applyFill="1" applyBorder="1" applyAlignment="1">
      <alignment horizontal="center" vertical="center" wrapText="1"/>
    </xf>
    <xf numFmtId="1" fontId="14" fillId="6" borderId="1" xfId="0" applyNumberFormat="1" applyFont="1" applyFill="1" applyBorder="1" applyAlignment="1">
      <alignment horizontal="center" vertical="center" wrapText="1"/>
    </xf>
    <xf numFmtId="9" fontId="14" fillId="6" borderId="1" xfId="0" applyNumberFormat="1" applyFont="1" applyFill="1" applyBorder="1" applyAlignment="1">
      <alignment horizontal="center" vertical="center"/>
    </xf>
    <xf numFmtId="166" fontId="8" fillId="8" borderId="1" xfId="0" applyNumberFormat="1" applyFont="1" applyFill="1" applyBorder="1" applyAlignment="1">
      <alignment horizontal="center" vertical="center"/>
    </xf>
    <xf numFmtId="0" fontId="8" fillId="8" borderId="1" xfId="0" applyFont="1" applyFill="1" applyBorder="1" applyAlignment="1"/>
    <xf numFmtId="166" fontId="0" fillId="6" borderId="1" xfId="0" applyNumberFormat="1" applyFont="1" applyFill="1" applyBorder="1" applyAlignment="1">
      <alignment horizontal="center" vertical="center"/>
    </xf>
    <xf numFmtId="0" fontId="0" fillId="0" borderId="6" xfId="0" applyBorder="1" applyAlignment="1">
      <alignment horizontal="center" vertical="center"/>
    </xf>
    <xf numFmtId="0" fontId="0" fillId="7" borderId="1" xfId="0" applyFill="1" applyBorder="1" applyAlignment="1">
      <alignment horizontal="center" vertical="center"/>
    </xf>
    <xf numFmtId="9" fontId="0" fillId="0" borderId="6" xfId="1" applyNumberFormat="1" applyFont="1" applyBorder="1" applyAlignment="1">
      <alignment horizontal="center" vertical="center"/>
    </xf>
    <xf numFmtId="0" fontId="29" fillId="8" borderId="1" xfId="0" applyFont="1" applyFill="1" applyBorder="1" applyAlignment="1">
      <alignment horizontal="left" wrapText="1"/>
    </xf>
    <xf numFmtId="0" fontId="29" fillId="8" borderId="1" xfId="0" applyFont="1" applyFill="1" applyBorder="1" applyAlignment="1">
      <alignment horizontal="left"/>
    </xf>
    <xf numFmtId="0" fontId="29" fillId="2" borderId="1" xfId="0" applyFont="1" applyFill="1" applyBorder="1" applyAlignment="1">
      <alignment horizontal="left"/>
    </xf>
    <xf numFmtId="0" fontId="29" fillId="2" borderId="0" xfId="0" applyFont="1" applyFill="1" applyAlignment="1">
      <alignment horizontal="left"/>
    </xf>
    <xf numFmtId="0" fontId="29" fillId="2" borderId="1" xfId="0" applyFont="1" applyFill="1" applyBorder="1" applyAlignment="1">
      <alignment horizontal="left" wrapText="1"/>
    </xf>
    <xf numFmtId="0" fontId="29" fillId="2" borderId="0" xfId="0" applyFont="1" applyFill="1" applyBorder="1" applyAlignment="1">
      <alignment horizontal="left"/>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9" fontId="0" fillId="6" borderId="1" xfId="0" applyNumberFormat="1" applyFill="1" applyBorder="1" applyAlignment="1">
      <alignment horizontal="center" vertical="center" wrapText="1"/>
    </xf>
    <xf numFmtId="0" fontId="0" fillId="6"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0" fillId="7" borderId="1" xfId="0" applyFill="1" applyBorder="1" applyAlignment="1">
      <alignment horizontal="center" vertical="center"/>
    </xf>
    <xf numFmtId="0" fontId="0" fillId="6" borderId="1" xfId="0" applyFill="1" applyBorder="1" applyAlignment="1">
      <alignment horizontal="center" wrapText="1"/>
    </xf>
    <xf numFmtId="9" fontId="18" fillId="10" borderId="30" xfId="3" applyFont="1" applyFill="1" applyBorder="1" applyAlignment="1">
      <alignment horizontal="center" vertical="center" wrapText="1"/>
    </xf>
    <xf numFmtId="9" fontId="18" fillId="10" borderId="27" xfId="3" applyFont="1" applyFill="1" applyBorder="1" applyAlignment="1">
      <alignment horizontal="center" vertical="center" wrapText="1"/>
    </xf>
    <xf numFmtId="9" fontId="18" fillId="10" borderId="31" xfId="3" applyFont="1" applyFill="1" applyBorder="1" applyAlignment="1">
      <alignment horizontal="center" vertical="center" wrapText="1"/>
    </xf>
    <xf numFmtId="0" fontId="0" fillId="7" borderId="0" xfId="0" applyFill="1" applyBorder="1" applyAlignment="1">
      <alignment horizontal="center" vertical="center"/>
    </xf>
    <xf numFmtId="0" fontId="0" fillId="7" borderId="0" xfId="0" applyFill="1" applyBorder="1" applyAlignment="1">
      <alignment horizontal="center" vertical="center" wrapText="1"/>
    </xf>
    <xf numFmtId="0" fontId="0" fillId="7" borderId="0" xfId="0" applyFill="1" applyBorder="1" applyAlignment="1">
      <alignment horizontal="left" vertical="center" wrapText="1"/>
    </xf>
    <xf numFmtId="0" fontId="0" fillId="7" borderId="0" xfId="0" applyFill="1" applyBorder="1" applyAlignment="1">
      <alignment vertical="center"/>
    </xf>
    <xf numFmtId="165" fontId="0" fillId="7" borderId="0" xfId="1" applyFont="1" applyFill="1" applyBorder="1" applyAlignment="1">
      <alignment horizontal="center" vertical="center"/>
    </xf>
    <xf numFmtId="0" fontId="0" fillId="7" borderId="0" xfId="0" applyNumberFormat="1" applyFill="1" applyBorder="1" applyAlignment="1">
      <alignment horizontal="center" vertical="center" wrapText="1"/>
    </xf>
    <xf numFmtId="0" fontId="0" fillId="7" borderId="0" xfId="0" applyNumberFormat="1" applyFill="1" applyBorder="1" applyAlignment="1">
      <alignment horizontal="center" vertical="center"/>
    </xf>
    <xf numFmtId="0" fontId="0" fillId="6" borderId="1" xfId="1" applyNumberFormat="1" applyFont="1" applyFill="1" applyBorder="1" applyAlignment="1">
      <alignment horizontal="center" vertical="center"/>
    </xf>
    <xf numFmtId="0" fontId="6" fillId="0" borderId="0" xfId="0" applyFont="1" applyAlignment="1">
      <alignment horizontal="center" vertical="center" wrapText="1"/>
    </xf>
    <xf numFmtId="0" fontId="6" fillId="8" borderId="1" xfId="0" applyFont="1" applyFill="1" applyBorder="1" applyAlignment="1">
      <alignment horizontal="left" vertical="center"/>
    </xf>
    <xf numFmtId="0" fontId="2" fillId="4" borderId="9" xfId="0" applyFont="1" applyFill="1" applyBorder="1" applyAlignment="1">
      <alignment vertical="center"/>
    </xf>
    <xf numFmtId="0" fontId="2" fillId="4" borderId="10" xfId="0" applyFont="1" applyFill="1" applyBorder="1" applyAlignment="1">
      <alignment vertical="center"/>
    </xf>
    <xf numFmtId="0" fontId="0" fillId="4" borderId="0" xfId="0" applyFill="1" applyAlignment="1">
      <alignment vertical="center"/>
    </xf>
    <xf numFmtId="0" fontId="0" fillId="6" borderId="1" xfId="0" applyFill="1" applyBorder="1" applyAlignment="1">
      <alignment horizontal="left" vertical="center" wrapText="1"/>
    </xf>
    <xf numFmtId="0" fontId="0" fillId="0" borderId="1" xfId="0" applyBorder="1" applyAlignment="1">
      <alignment horizontal="center" vertical="center" wrapText="1"/>
    </xf>
    <xf numFmtId="0" fontId="0" fillId="7" borderId="1" xfId="0" applyFill="1" applyBorder="1" applyAlignment="1">
      <alignment horizontal="center" vertical="center"/>
    </xf>
    <xf numFmtId="0" fontId="0" fillId="7" borderId="1" xfId="0" applyFill="1" applyBorder="1" applyAlignment="1">
      <alignment horizontal="center" vertical="center"/>
    </xf>
    <xf numFmtId="9" fontId="0" fillId="0" borderId="1" xfId="3" applyFont="1" applyBorder="1" applyAlignment="1">
      <alignment horizontal="center" vertical="center"/>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166" fontId="0" fillId="7" borderId="1" xfId="1" applyNumberFormat="1" applyFont="1" applyFill="1" applyBorder="1" applyAlignment="1">
      <alignment horizontal="center" vertical="center"/>
    </xf>
    <xf numFmtId="9" fontId="0" fillId="7" borderId="1" xfId="3" applyFont="1" applyFill="1" applyBorder="1" applyAlignment="1">
      <alignment horizontal="center" vertical="center"/>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6" borderId="1" xfId="0" applyFill="1" applyBorder="1" applyAlignment="1">
      <alignment horizontal="justify" vertical="center" wrapText="1"/>
    </xf>
    <xf numFmtId="0" fontId="0" fillId="7" borderId="1" xfId="0" applyFill="1" applyBorder="1" applyAlignment="1">
      <alignment horizontal="justify" vertical="center" wrapText="1"/>
    </xf>
    <xf numFmtId="0" fontId="0" fillId="6" borderId="1" xfId="0" applyFill="1" applyBorder="1" applyAlignment="1">
      <alignment horizontal="justify" vertical="center"/>
    </xf>
    <xf numFmtId="0" fontId="0" fillId="7" borderId="1" xfId="0" applyFill="1" applyBorder="1" applyAlignment="1">
      <alignment horizontal="justify" vertical="center"/>
    </xf>
    <xf numFmtId="0" fontId="0" fillId="6" borderId="4" xfId="0" applyFill="1" applyBorder="1" applyAlignment="1">
      <alignment horizontal="justify" vertical="center" wrapText="1"/>
    </xf>
    <xf numFmtId="0" fontId="0" fillId="0" borderId="1" xfId="0" applyBorder="1" applyAlignment="1">
      <alignment horizontal="justify" vertical="center" wrapText="1"/>
    </xf>
    <xf numFmtId="0" fontId="0" fillId="6" borderId="1" xfId="0" applyFill="1" applyBorder="1" applyAlignment="1">
      <alignment horizontal="justify" vertical="center" wrapText="1"/>
    </xf>
    <xf numFmtId="0" fontId="26" fillId="6" borderId="1" xfId="0" applyFont="1" applyFill="1" applyBorder="1" applyAlignment="1">
      <alignment horizontal="justify" vertical="justify" wrapText="1"/>
    </xf>
    <xf numFmtId="0" fontId="26" fillId="6" borderId="1" xfId="0" applyFont="1" applyFill="1" applyBorder="1" applyAlignment="1">
      <alignment horizontal="justify" vertical="center"/>
    </xf>
    <xf numFmtId="0" fontId="26" fillId="6" borderId="1" xfId="0" applyFont="1" applyFill="1" applyBorder="1" applyAlignment="1">
      <alignment horizontal="justify" vertical="center" wrapText="1"/>
    </xf>
    <xf numFmtId="0" fontId="27" fillId="6" borderId="1" xfId="0" applyFont="1" applyFill="1" applyBorder="1" applyAlignment="1">
      <alignment horizontal="justify" vertical="center" wrapText="1"/>
    </xf>
    <xf numFmtId="0" fontId="10" fillId="7" borderId="1" xfId="0" applyFont="1" applyFill="1" applyBorder="1" applyAlignment="1">
      <alignment horizontal="justify" vertical="center"/>
    </xf>
    <xf numFmtId="0" fontId="26" fillId="0" borderId="1" xfId="0" applyFont="1" applyFill="1" applyBorder="1" applyAlignment="1">
      <alignment horizontal="justify" vertical="center" wrapText="1"/>
    </xf>
    <xf numFmtId="0" fontId="26" fillId="7"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8" fillId="10" borderId="4" xfId="0" applyFont="1" applyFill="1" applyBorder="1" applyAlignment="1">
      <alignment horizontal="justify" vertical="center" wrapText="1"/>
    </xf>
    <xf numFmtId="0" fontId="18" fillId="10" borderId="21" xfId="0" applyFont="1" applyFill="1" applyBorder="1" applyAlignment="1">
      <alignment horizontal="justify" vertical="center" wrapText="1"/>
    </xf>
    <xf numFmtId="0" fontId="18" fillId="0" borderId="21" xfId="0" applyFont="1" applyBorder="1" applyAlignment="1">
      <alignment horizontal="justify" vertical="center" wrapText="1"/>
    </xf>
    <xf numFmtId="0" fontId="18" fillId="0" borderId="1" xfId="0" applyFont="1" applyBorder="1" applyAlignment="1">
      <alignment horizontal="justify" vertical="center" wrapText="1"/>
    </xf>
    <xf numFmtId="0" fontId="10" fillId="11" borderId="5" xfId="0" applyFont="1" applyFill="1" applyBorder="1" applyAlignment="1">
      <alignment horizontal="justify" vertical="center" wrapText="1"/>
    </xf>
    <xf numFmtId="0" fontId="0" fillId="11" borderId="5" xfId="0" applyFill="1" applyBorder="1" applyAlignment="1">
      <alignment horizontal="justify" vertical="center" wrapText="1"/>
    </xf>
    <xf numFmtId="0" fontId="10" fillId="0" borderId="27" xfId="0" applyFont="1" applyBorder="1" applyAlignment="1">
      <alignment horizontal="justify" vertical="center" wrapText="1"/>
    </xf>
    <xf numFmtId="0" fontId="0" fillId="0" borderId="27" xfId="0" applyBorder="1" applyAlignment="1">
      <alignment horizontal="justify" vertical="center" wrapText="1"/>
    </xf>
    <xf numFmtId="0" fontId="19" fillId="10" borderId="27" xfId="0" applyFont="1" applyFill="1" applyBorder="1" applyAlignment="1">
      <alignment horizontal="justify" vertical="center" wrapText="1"/>
    </xf>
    <xf numFmtId="0" fontId="18" fillId="10" borderId="27" xfId="0" applyFont="1" applyFill="1" applyBorder="1" applyAlignment="1">
      <alignment horizontal="justify" vertical="center" wrapText="1"/>
    </xf>
    <xf numFmtId="0" fontId="10" fillId="0" borderId="28" xfId="0" applyFont="1" applyBorder="1" applyAlignment="1">
      <alignment horizontal="justify" vertical="center" wrapText="1"/>
    </xf>
    <xf numFmtId="0" fontId="10" fillId="11" borderId="1" xfId="0" applyFont="1" applyFill="1" applyBorder="1" applyAlignment="1">
      <alignment horizontal="justify" vertical="center" wrapText="1"/>
    </xf>
    <xf numFmtId="0" fontId="14" fillId="6"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7" borderId="1" xfId="0" applyFont="1" applyFill="1" applyBorder="1" applyAlignment="1">
      <alignment horizontal="justify" vertical="center" wrapText="1"/>
    </xf>
    <xf numFmtId="0" fontId="0" fillId="7" borderId="1" xfId="0" applyFont="1" applyFill="1" applyBorder="1" applyAlignment="1">
      <alignment horizontal="justify" vertical="center" wrapText="1"/>
    </xf>
    <xf numFmtId="0" fontId="0" fillId="6" borderId="1" xfId="0" applyFill="1" applyBorder="1" applyAlignment="1">
      <alignment horizontal="justify" vertical="center"/>
    </xf>
    <xf numFmtId="0" fontId="10" fillId="7" borderId="1" xfId="0" applyFont="1" applyFill="1" applyBorder="1" applyAlignment="1">
      <alignment horizontal="justify" vertical="center" wrapText="1"/>
    </xf>
    <xf numFmtId="0" fontId="10" fillId="7" borderId="0" xfId="0" applyFont="1" applyFill="1" applyBorder="1" applyAlignment="1">
      <alignment horizontal="justify" vertical="center" wrapText="1"/>
    </xf>
    <xf numFmtId="0" fontId="10" fillId="7" borderId="0" xfId="0" applyFont="1" applyFill="1" applyBorder="1" applyAlignment="1">
      <alignment horizontal="center" vertical="center"/>
    </xf>
    <xf numFmtId="166" fontId="0" fillId="7" borderId="0" xfId="1" applyNumberFormat="1" applyFont="1" applyFill="1" applyBorder="1" applyAlignment="1">
      <alignment horizontal="center" vertical="center"/>
    </xf>
    <xf numFmtId="0" fontId="0" fillId="0" borderId="0" xfId="0" applyAlignment="1">
      <alignment horizontal="justify" vertical="center" wrapText="1"/>
    </xf>
    <xf numFmtId="0" fontId="0" fillId="0" borderId="6" xfId="0" applyBorder="1" applyAlignment="1">
      <alignment horizontal="justify" vertical="center" wrapText="1"/>
    </xf>
    <xf numFmtId="0" fontId="0" fillId="0" borderId="1" xfId="0" applyFill="1" applyBorder="1" applyAlignment="1">
      <alignment horizontal="justify" vertical="center" wrapText="1"/>
    </xf>
    <xf numFmtId="0" fontId="0" fillId="0" borderId="1" xfId="0" applyFill="1" applyBorder="1" applyAlignment="1">
      <alignment horizontal="justify" vertical="center"/>
    </xf>
    <xf numFmtId="0" fontId="0" fillId="0" borderId="1" xfId="0" applyFill="1" applyBorder="1" applyAlignment="1">
      <alignment vertical="center"/>
    </xf>
    <xf numFmtId="0" fontId="0" fillId="0" borderId="1" xfId="0" applyNumberFormat="1" applyFill="1" applyBorder="1" applyAlignment="1">
      <alignment horizontal="center" vertical="center"/>
    </xf>
    <xf numFmtId="165" fontId="0" fillId="0" borderId="1" xfId="1"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NumberFormat="1" applyFill="1" applyBorder="1" applyAlignment="1">
      <alignment horizontal="center" vertical="center" wrapText="1"/>
    </xf>
    <xf numFmtId="0" fontId="0" fillId="6" borderId="1" xfId="3" applyNumberFormat="1" applyFont="1" applyFill="1" applyBorder="1" applyAlignment="1">
      <alignment horizontal="center" vertical="center" wrapText="1"/>
    </xf>
    <xf numFmtId="3" fontId="0" fillId="7" borderId="1" xfId="0" applyNumberFormat="1" applyFill="1" applyBorder="1" applyAlignment="1">
      <alignment horizontal="center" vertical="center" wrapText="1"/>
    </xf>
    <xf numFmtId="0" fontId="23" fillId="0" borderId="0" xfId="0" applyFont="1" applyAlignment="1">
      <alignment horizontal="center"/>
    </xf>
    <xf numFmtId="0" fontId="22" fillId="3" borderId="1"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3" fillId="2" borderId="1" xfId="0" applyFont="1" applyFill="1" applyBorder="1" applyAlignment="1">
      <alignment horizontal="left"/>
    </xf>
    <xf numFmtId="0" fontId="23" fillId="2" borderId="0" xfId="0" applyFont="1" applyFill="1" applyBorder="1" applyAlignment="1">
      <alignment horizontal="left"/>
    </xf>
    <xf numFmtId="0" fontId="26" fillId="6" borderId="1" xfId="0" applyFont="1" applyFill="1" applyBorder="1" applyAlignment="1">
      <alignment vertical="center" wrapText="1"/>
    </xf>
    <xf numFmtId="0" fontId="26" fillId="7" borderId="1" xfId="0" applyFont="1" applyFill="1" applyBorder="1" applyAlignment="1">
      <alignment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vertical="center" wrapText="1"/>
    </xf>
    <xf numFmtId="0" fontId="31" fillId="0" borderId="0" xfId="0" applyFont="1"/>
    <xf numFmtId="0" fontId="26" fillId="0" borderId="1" xfId="0" applyFont="1" applyBorder="1" applyAlignment="1">
      <alignment vertical="center" wrapText="1"/>
    </xf>
    <xf numFmtId="0" fontId="26" fillId="0" borderId="1" xfId="0" applyFont="1" applyFill="1" applyBorder="1" applyAlignment="1">
      <alignment wrapText="1"/>
    </xf>
    <xf numFmtId="0" fontId="6" fillId="8" borderId="13" xfId="0" applyFont="1" applyFill="1" applyBorder="1" applyAlignment="1">
      <alignment horizontal="left"/>
    </xf>
    <xf numFmtId="0" fontId="6" fillId="8" borderId="19" xfId="0" applyFont="1" applyFill="1" applyBorder="1" applyAlignment="1">
      <alignment horizontal="left"/>
    </xf>
    <xf numFmtId="0" fontId="6" fillId="8" borderId="16" xfId="0" applyFont="1" applyFill="1" applyBorder="1" applyAlignment="1">
      <alignment horizontal="left"/>
    </xf>
    <xf numFmtId="0" fontId="0" fillId="6" borderId="1" xfId="0" applyFont="1" applyFill="1" applyBorder="1" applyAlignment="1">
      <alignment horizontal="left" vertical="center" wrapText="1"/>
    </xf>
    <xf numFmtId="9" fontId="27" fillId="6"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33" fillId="6" borderId="1" xfId="0" applyFont="1" applyFill="1" applyBorder="1" applyAlignment="1">
      <alignment horizontal="center" vertical="center"/>
    </xf>
    <xf numFmtId="0" fontId="26" fillId="0" borderId="1" xfId="0" applyFont="1" applyBorder="1" applyAlignment="1">
      <alignment horizontal="center" vertical="center" wrapText="1"/>
    </xf>
    <xf numFmtId="166" fontId="26" fillId="6" borderId="1" xfId="0" applyNumberFormat="1" applyFont="1" applyFill="1" applyBorder="1" applyAlignment="1">
      <alignment horizontal="center" vertical="center"/>
    </xf>
    <xf numFmtId="166" fontId="26" fillId="0" borderId="1" xfId="0" applyNumberFormat="1" applyFont="1" applyBorder="1" applyAlignment="1">
      <alignment horizontal="center" vertical="center"/>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166" fontId="0" fillId="6" borderId="1" xfId="0" applyNumberFormat="1" applyFont="1" applyFill="1" applyBorder="1" applyAlignment="1">
      <alignment horizontal="center" vertical="center" wrapText="1"/>
    </xf>
    <xf numFmtId="166" fontId="0" fillId="7" borderId="1" xfId="0" applyNumberFormat="1" applyFont="1" applyFill="1" applyBorder="1" applyAlignment="1">
      <alignment horizontal="center" vertical="center" wrapText="1"/>
    </xf>
    <xf numFmtId="0" fontId="14" fillId="7" borderId="1" xfId="0" applyFont="1" applyFill="1" applyBorder="1" applyAlignment="1">
      <alignment horizontal="justify" vertical="center" wrapText="1"/>
    </xf>
    <xf numFmtId="0" fontId="14" fillId="6"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1" xfId="0" applyFill="1" applyBorder="1" applyAlignment="1">
      <alignment horizontal="justify" vertical="center" wrapText="1"/>
    </xf>
    <xf numFmtId="0" fontId="0" fillId="7" borderId="1" xfId="0" applyFill="1" applyBorder="1" applyAlignment="1">
      <alignment horizontal="center" vertical="center" wrapText="1"/>
    </xf>
    <xf numFmtId="0" fontId="0" fillId="6" borderId="1" xfId="0" applyFont="1" applyFill="1" applyBorder="1" applyAlignment="1">
      <alignment horizontal="center" vertical="center" wrapText="1"/>
    </xf>
    <xf numFmtId="166" fontId="0" fillId="7" borderId="8" xfId="0" applyNumberFormat="1" applyFill="1" applyBorder="1" applyAlignment="1">
      <alignment horizontal="center" vertical="center"/>
    </xf>
    <xf numFmtId="0" fontId="0" fillId="7" borderId="1" xfId="0" applyFill="1" applyBorder="1" applyAlignment="1">
      <alignment horizontal="center" vertical="center"/>
    </xf>
    <xf numFmtId="0" fontId="0" fillId="7" borderId="1" xfId="0" applyFont="1" applyFill="1" applyBorder="1" applyAlignment="1">
      <alignment horizontal="center" vertical="center" wrapText="1"/>
    </xf>
    <xf numFmtId="166" fontId="14" fillId="6" borderId="1" xfId="0" applyNumberFormat="1" applyFont="1" applyFill="1" applyBorder="1" applyAlignment="1">
      <alignment horizontal="center" vertical="center" wrapText="1"/>
    </xf>
    <xf numFmtId="166" fontId="14" fillId="6" borderId="1" xfId="1" applyNumberFormat="1" applyFont="1" applyFill="1" applyBorder="1" applyAlignment="1">
      <alignment horizontal="center" vertical="center" wrapText="1"/>
    </xf>
    <xf numFmtId="166" fontId="14" fillId="6" borderId="1" xfId="0" applyNumberFormat="1" applyFont="1" applyFill="1" applyBorder="1" applyAlignment="1">
      <alignment horizontal="center" vertical="center"/>
    </xf>
    <xf numFmtId="166" fontId="14" fillId="6" borderId="1" xfId="1" applyNumberFormat="1" applyFont="1" applyFill="1" applyBorder="1" applyAlignment="1">
      <alignment horizontal="center" vertical="center"/>
    </xf>
    <xf numFmtId="166" fontId="1" fillId="6" borderId="1" xfId="1" applyNumberFormat="1" applyFont="1" applyFill="1" applyBorder="1" applyAlignment="1">
      <alignment horizontal="center" vertical="center"/>
    </xf>
    <xf numFmtId="165" fontId="14" fillId="6" borderId="1" xfId="1" applyNumberFormat="1" applyFont="1" applyFill="1" applyBorder="1" applyAlignment="1">
      <alignment horizontal="center" vertical="center" wrapText="1"/>
    </xf>
    <xf numFmtId="0" fontId="0" fillId="6" borderId="1" xfId="0" applyFont="1" applyFill="1" applyBorder="1" applyAlignment="1">
      <alignment horizontal="center" vertical="center"/>
    </xf>
    <xf numFmtId="166" fontId="5" fillId="8" borderId="1" xfId="0" applyNumberFormat="1" applyFont="1" applyFill="1" applyBorder="1" applyAlignment="1">
      <alignment horizontal="center" vertical="center"/>
    </xf>
    <xf numFmtId="0" fontId="5" fillId="8" borderId="1" xfId="0" applyFont="1" applyFill="1" applyBorder="1"/>
    <xf numFmtId="0" fontId="0" fillId="7" borderId="1" xfId="0" applyFont="1" applyFill="1" applyBorder="1" applyAlignment="1">
      <alignment horizontal="left" vertical="center" wrapText="1"/>
    </xf>
    <xf numFmtId="166" fontId="1" fillId="7" borderId="1" xfId="1" applyNumberFormat="1" applyFont="1" applyFill="1" applyBorder="1" applyAlignment="1">
      <alignment horizontal="center" vertical="center" wrapText="1"/>
    </xf>
    <xf numFmtId="166" fontId="1" fillId="7" borderId="1" xfId="1" applyNumberFormat="1" applyFont="1" applyFill="1" applyBorder="1" applyAlignment="1">
      <alignment horizontal="center" vertical="center"/>
    </xf>
    <xf numFmtId="167" fontId="0" fillId="7" borderId="1" xfId="1" applyNumberFormat="1" applyFont="1" applyFill="1" applyBorder="1" applyAlignment="1">
      <alignment horizontal="center" vertical="center" wrapText="1"/>
    </xf>
    <xf numFmtId="166" fontId="0" fillId="7" borderId="1" xfId="0" applyNumberFormat="1" applyFont="1" applyFill="1" applyBorder="1" applyAlignment="1">
      <alignment horizontal="center" vertical="center"/>
    </xf>
    <xf numFmtId="167" fontId="3" fillId="7" borderId="1" xfId="0" applyNumberFormat="1" applyFont="1" applyFill="1" applyBorder="1" applyAlignment="1">
      <alignment horizontal="center" vertical="center"/>
    </xf>
    <xf numFmtId="0" fontId="0" fillId="7" borderId="1" xfId="0" applyFont="1" applyFill="1" applyBorder="1"/>
    <xf numFmtId="0" fontId="3" fillId="7" borderId="1" xfId="0" applyFont="1" applyFill="1" applyBorder="1" applyAlignment="1">
      <alignment horizontal="center" vertical="center"/>
    </xf>
    <xf numFmtId="165" fontId="1" fillId="6" borderId="1" xfId="1" applyFont="1" applyFill="1" applyBorder="1" applyAlignment="1">
      <alignment horizontal="center" vertical="center" wrapText="1"/>
    </xf>
    <xf numFmtId="166"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wrapText="1"/>
    </xf>
    <xf numFmtId="165" fontId="1" fillId="6" borderId="1" xfId="1" applyNumberFormat="1" applyFont="1" applyFill="1" applyBorder="1" applyAlignment="1">
      <alignment horizontal="center" vertical="center"/>
    </xf>
    <xf numFmtId="0" fontId="6" fillId="0" borderId="0" xfId="0" applyFont="1" applyAlignment="1">
      <alignment horizontal="center"/>
    </xf>
    <xf numFmtId="0" fontId="0" fillId="6" borderId="32" xfId="0" applyFill="1" applyBorder="1" applyAlignment="1">
      <alignment horizontal="justify" vertical="center" wrapText="1"/>
    </xf>
    <xf numFmtId="0" fontId="0" fillId="7" borderId="5" xfId="0" applyFill="1" applyBorder="1" applyAlignment="1">
      <alignment horizontal="justify" vertical="center" wrapText="1"/>
    </xf>
    <xf numFmtId="0" fontId="0" fillId="6" borderId="5" xfId="0" applyFill="1" applyBorder="1" applyAlignment="1">
      <alignment horizontal="justify"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0" fillId="6" borderId="1" xfId="0" applyFill="1" applyBorder="1" applyAlignment="1">
      <alignment horizontal="justify" vertical="center" wrapText="1"/>
    </xf>
    <xf numFmtId="0" fontId="0" fillId="7" borderId="1" xfId="0" applyFill="1" applyBorder="1" applyAlignment="1">
      <alignment horizontal="justify" vertical="center" wrapText="1"/>
    </xf>
    <xf numFmtId="0" fontId="0" fillId="7" borderId="1" xfId="0" applyFill="1" applyBorder="1" applyAlignment="1">
      <alignment horizontal="center" vertical="center" wrapText="1"/>
    </xf>
    <xf numFmtId="0" fontId="0" fillId="0" borderId="1" xfId="0" applyBorder="1" applyAlignment="1">
      <alignment horizontal="justify" vertical="center" wrapText="1"/>
    </xf>
    <xf numFmtId="0" fontId="14" fillId="7"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0" fillId="0" borderId="5" xfId="0" applyBorder="1" applyAlignment="1">
      <alignment horizontal="justify" vertical="center" wrapText="1"/>
    </xf>
    <xf numFmtId="0" fontId="0" fillId="7" borderId="1" xfId="0" applyFill="1" applyBorder="1" applyAlignment="1">
      <alignment horizontal="center" vertical="center"/>
    </xf>
    <xf numFmtId="0" fontId="6" fillId="0" borderId="0" xfId="0" applyFont="1" applyAlignment="1">
      <alignment horizontal="center" vertical="center"/>
    </xf>
    <xf numFmtId="0" fontId="0" fillId="6" borderId="1" xfId="0" applyFill="1" applyBorder="1" applyAlignment="1">
      <alignment horizontal="justify" vertical="center" wrapText="1"/>
    </xf>
    <xf numFmtId="0" fontId="0" fillId="7" borderId="1" xfId="0" applyFill="1" applyBorder="1" applyAlignment="1">
      <alignment horizontal="justify" vertical="center" wrapText="1"/>
    </xf>
    <xf numFmtId="0" fontId="0" fillId="6" borderId="1" xfId="0" applyFill="1" applyBorder="1" applyAlignment="1">
      <alignment horizontal="left" vertical="center" wrapText="1"/>
    </xf>
    <xf numFmtId="0" fontId="0" fillId="6" borderId="1" xfId="0" applyFont="1" applyFill="1" applyBorder="1" applyAlignment="1">
      <alignment horizontal="center" vertical="center" wrapText="1"/>
    </xf>
    <xf numFmtId="0" fontId="0" fillId="7" borderId="1" xfId="0" applyFill="1" applyBorder="1" applyAlignment="1">
      <alignment horizontal="center" vertical="center"/>
    </xf>
    <xf numFmtId="0" fontId="0" fillId="6" borderId="1" xfId="0" applyFont="1" applyFill="1" applyBorder="1" applyAlignment="1">
      <alignment horizontal="justify" vertical="center" wrapText="1"/>
    </xf>
    <xf numFmtId="0" fontId="0" fillId="7" borderId="1" xfId="0" applyNumberFormat="1" applyFill="1" applyBorder="1" applyAlignment="1">
      <alignment horizontal="center"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xf>
    <xf numFmtId="0" fontId="12" fillId="0" borderId="12" xfId="0" applyFont="1" applyBorder="1" applyAlignment="1">
      <alignment horizontal="left" vertical="center"/>
    </xf>
    <xf numFmtId="0" fontId="12" fillId="0" borderId="38" xfId="0" applyFont="1" applyBorder="1" applyAlignment="1">
      <alignment horizontal="left" vertical="center"/>
    </xf>
    <xf numFmtId="0" fontId="12" fillId="0" borderId="0"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2" fillId="0" borderId="37"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12" fillId="0" borderId="39"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9" xfId="0" applyFont="1" applyBorder="1" applyAlignment="1">
      <alignment horizontal="left" vertical="center" wrapText="1"/>
    </xf>
    <xf numFmtId="0" fontId="12" fillId="0" borderId="1" xfId="0" applyFont="1" applyBorder="1" applyAlignment="1">
      <alignment horizontal="left" vertical="center" wrapText="1"/>
    </xf>
    <xf numFmtId="0" fontId="12" fillId="0" borderId="2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0" fillId="0" borderId="34"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20" xfId="0" applyBorder="1" applyAlignment="1">
      <alignment horizontal="left" vertical="center"/>
    </xf>
    <xf numFmtId="0" fontId="0" fillId="0" borderId="35"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2" fillId="3" borderId="1" xfId="0" applyFont="1" applyFill="1" applyBorder="1" applyAlignment="1">
      <alignment horizontal="center" vertical="center" wrapText="1"/>
    </xf>
    <xf numFmtId="0" fontId="6" fillId="0" borderId="0" xfId="0" applyFont="1" applyAlignment="1">
      <alignment horizontal="center"/>
    </xf>
    <xf numFmtId="0" fontId="7" fillId="0" borderId="1" xfId="0" applyFont="1" applyBorder="1" applyAlignment="1">
      <alignment horizontal="left"/>
    </xf>
    <xf numFmtId="0" fontId="7" fillId="0" borderId="2" xfId="0" applyFont="1" applyBorder="1" applyAlignment="1"/>
    <xf numFmtId="0" fontId="7" fillId="0" borderId="3" xfId="0" applyFont="1" applyBorder="1" applyAlignment="1"/>
    <xf numFmtId="0" fontId="0" fillId="6" borderId="1" xfId="0" applyFont="1" applyFill="1" applyBorder="1" applyAlignment="1">
      <alignment horizontal="justify" vertical="center" wrapText="1"/>
    </xf>
    <xf numFmtId="0" fontId="2" fillId="2" borderId="1" xfId="0" applyFont="1" applyFill="1" applyBorder="1" applyAlignment="1">
      <alignment horizont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0" fillId="7" borderId="32" xfId="0" applyFill="1" applyBorder="1" applyAlignment="1">
      <alignment horizontal="justify" vertical="center" wrapText="1"/>
    </xf>
    <xf numFmtId="0" fontId="0" fillId="7" borderId="33" xfId="0" applyFill="1" applyBorder="1" applyAlignment="1">
      <alignment horizontal="justify"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166" fontId="0" fillId="6" borderId="5" xfId="0" applyNumberFormat="1" applyFill="1" applyBorder="1" applyAlignment="1">
      <alignment horizontal="center" vertical="center"/>
    </xf>
    <xf numFmtId="166" fontId="0" fillId="6" borderId="6" xfId="0" applyNumberFormat="1"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7" borderId="6" xfId="0" applyFill="1" applyBorder="1" applyAlignment="1">
      <alignment horizontal="justify" vertical="center" wrapText="1"/>
    </xf>
    <xf numFmtId="0" fontId="0" fillId="7" borderId="1" xfId="0" applyFill="1" applyBorder="1" applyAlignment="1">
      <alignment horizontal="justify" vertical="center" wrapText="1"/>
    </xf>
    <xf numFmtId="0" fontId="0" fillId="0" borderId="8" xfId="0" applyBorder="1" applyAlignment="1">
      <alignment horizontal="justify" vertical="center" wrapText="1"/>
    </xf>
    <xf numFmtId="0" fontId="0" fillId="0" borderId="6" xfId="0" applyBorder="1" applyAlignment="1">
      <alignment horizontal="justify" vertical="center" wrapText="1"/>
    </xf>
    <xf numFmtId="165" fontId="0" fillId="0" borderId="1" xfId="1" applyFont="1" applyBorder="1" applyAlignment="1">
      <alignment horizontal="center" vertical="center"/>
    </xf>
    <xf numFmtId="0" fontId="0" fillId="6" borderId="5" xfId="0" applyFill="1" applyBorder="1" applyAlignment="1">
      <alignment horizontal="justify" vertical="center" wrapText="1"/>
    </xf>
    <xf numFmtId="0" fontId="0" fillId="6" borderId="8" xfId="0" applyFill="1" applyBorder="1" applyAlignment="1">
      <alignment horizontal="justify" vertical="center" wrapText="1"/>
    </xf>
    <xf numFmtId="0" fontId="0" fillId="6" borderId="6" xfId="0" applyFill="1" applyBorder="1" applyAlignment="1">
      <alignment horizontal="justify"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166" fontId="0" fillId="7" borderId="1" xfId="2" applyNumberFormat="1" applyFont="1" applyFill="1" applyBorder="1" applyAlignment="1">
      <alignment horizontal="center" vertical="center"/>
    </xf>
    <xf numFmtId="0" fontId="0" fillId="6" borderId="1" xfId="0" applyFill="1" applyBorder="1" applyAlignment="1">
      <alignment horizontal="justify" vertical="center" wrapText="1"/>
    </xf>
    <xf numFmtId="0" fontId="0" fillId="7" borderId="5" xfId="0" applyFill="1" applyBorder="1" applyAlignment="1">
      <alignment horizontal="justify" vertical="center" wrapText="1"/>
    </xf>
    <xf numFmtId="0" fontId="0" fillId="7" borderId="8" xfId="0" applyFill="1" applyBorder="1" applyAlignment="1">
      <alignment horizontal="justify" vertical="center" wrapText="1"/>
    </xf>
    <xf numFmtId="0" fontId="10" fillId="6" borderId="5" xfId="0" applyFont="1" applyFill="1" applyBorder="1" applyAlignment="1">
      <alignment horizontal="justify" vertical="center" wrapText="1"/>
    </xf>
    <xf numFmtId="0" fontId="10" fillId="6" borderId="6" xfId="0" applyFont="1" applyFill="1" applyBorder="1" applyAlignment="1">
      <alignment horizontal="justify" vertical="center"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166" fontId="0" fillId="6" borderId="5" xfId="0" applyNumberFormat="1" applyFill="1" applyBorder="1" applyAlignment="1">
      <alignment horizontal="center" vertical="center" wrapText="1"/>
    </xf>
    <xf numFmtId="166" fontId="0" fillId="6" borderId="8" xfId="0" applyNumberFormat="1" applyFill="1" applyBorder="1" applyAlignment="1">
      <alignment horizontal="center" vertical="center" wrapText="1"/>
    </xf>
    <xf numFmtId="166" fontId="0" fillId="6" borderId="6" xfId="0" applyNumberFormat="1" applyFill="1" applyBorder="1" applyAlignment="1">
      <alignment horizontal="center" vertical="center" wrapText="1"/>
    </xf>
    <xf numFmtId="166" fontId="0" fillId="7" borderId="5" xfId="0" applyNumberFormat="1" applyFill="1" applyBorder="1" applyAlignment="1">
      <alignment horizontal="center" vertical="center" wrapText="1"/>
    </xf>
    <xf numFmtId="166" fontId="0" fillId="7" borderId="8" xfId="0" applyNumberFormat="1" applyFill="1" applyBorder="1" applyAlignment="1">
      <alignment horizontal="center" vertical="center" wrapText="1"/>
    </xf>
    <xf numFmtId="166" fontId="0" fillId="7" borderId="6" xfId="0" applyNumberFormat="1"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6" borderId="5"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166" fontId="0" fillId="6" borderId="8" xfId="0" applyNumberFormat="1" applyFill="1" applyBorder="1" applyAlignment="1">
      <alignment horizontal="center" vertical="center"/>
    </xf>
    <xf numFmtId="9" fontId="0" fillId="6" borderId="1" xfId="0" applyNumberFormat="1" applyFill="1" applyBorder="1" applyAlignment="1">
      <alignment horizontal="center" vertical="center" wrapText="1"/>
    </xf>
    <xf numFmtId="0" fontId="24" fillId="0" borderId="1" xfId="0" applyFont="1" applyBorder="1" applyAlignment="1">
      <alignment horizontal="left" wrapText="1"/>
    </xf>
    <xf numFmtId="0" fontId="24" fillId="0" borderId="1" xfId="0" applyFont="1" applyBorder="1" applyAlignment="1">
      <alignment horizontal="left"/>
    </xf>
    <xf numFmtId="0" fontId="22" fillId="2" borderId="1" xfId="0" applyFont="1" applyFill="1" applyBorder="1" applyAlignment="1">
      <alignment horizontal="center"/>
    </xf>
    <xf numFmtId="0" fontId="22" fillId="3" borderId="1"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3" fillId="0" borderId="0" xfId="0" applyFont="1" applyAlignment="1">
      <alignment horizontal="center"/>
    </xf>
    <xf numFmtId="0" fontId="24" fillId="0" borderId="2" xfId="0" applyFont="1" applyBorder="1" applyAlignment="1">
      <alignment horizontal="left" wrapText="1"/>
    </xf>
    <xf numFmtId="0" fontId="24" fillId="0" borderId="3" xfId="0" applyFont="1" applyBorder="1" applyAlignment="1">
      <alignment horizontal="left" wrapText="1"/>
    </xf>
    <xf numFmtId="0" fontId="24" fillId="0" borderId="4" xfId="0" applyFont="1" applyBorder="1" applyAlignment="1">
      <alignment horizontal="left" wrapText="1"/>
    </xf>
    <xf numFmtId="0" fontId="26" fillId="0" borderId="5" xfId="0" applyFont="1" applyBorder="1" applyAlignment="1">
      <alignment horizontal="justify" vertical="center" wrapText="1"/>
    </xf>
    <xf numFmtId="0" fontId="26" fillId="0" borderId="8" xfId="0" applyFont="1" applyBorder="1" applyAlignment="1">
      <alignment horizontal="justify" vertical="center" wrapText="1"/>
    </xf>
    <xf numFmtId="0" fontId="26" fillId="0" borderId="6" xfId="0" applyFont="1" applyBorder="1" applyAlignment="1">
      <alignment horizontal="justify" vertical="center" wrapText="1"/>
    </xf>
    <xf numFmtId="166" fontId="26" fillId="6" borderId="5" xfId="0" applyNumberFormat="1" applyFont="1" applyFill="1" applyBorder="1" applyAlignment="1">
      <alignment horizontal="center" vertical="center"/>
    </xf>
    <xf numFmtId="166" fontId="26" fillId="6" borderId="8" xfId="0" applyNumberFormat="1" applyFont="1" applyFill="1" applyBorder="1" applyAlignment="1">
      <alignment horizontal="center" vertical="center"/>
    </xf>
    <xf numFmtId="166" fontId="26" fillId="6" borderId="6" xfId="0" applyNumberFormat="1" applyFont="1" applyFill="1" applyBorder="1" applyAlignment="1">
      <alignment horizontal="center" vertical="center"/>
    </xf>
    <xf numFmtId="166" fontId="26" fillId="7" borderId="5" xfId="0" applyNumberFormat="1" applyFont="1" applyFill="1" applyBorder="1" applyAlignment="1">
      <alignment horizontal="center" vertical="center"/>
    </xf>
    <xf numFmtId="166" fontId="26" fillId="7" borderId="8" xfId="0" applyNumberFormat="1" applyFont="1" applyFill="1" applyBorder="1" applyAlignment="1">
      <alignment horizontal="center" vertical="center"/>
    </xf>
    <xf numFmtId="166" fontId="26" fillId="7" borderId="6" xfId="0" applyNumberFormat="1" applyFont="1" applyFill="1" applyBorder="1" applyAlignment="1">
      <alignment horizontal="center" vertical="center"/>
    </xf>
    <xf numFmtId="0" fontId="26" fillId="7" borderId="5"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6"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6" xfId="0" applyFont="1" applyFill="1" applyBorder="1" applyAlignment="1">
      <alignment horizontal="center" vertical="center" wrapText="1"/>
    </xf>
    <xf numFmtId="166" fontId="26" fillId="0" borderId="5" xfId="0" applyNumberFormat="1" applyFont="1" applyBorder="1" applyAlignment="1">
      <alignment horizontal="center" vertical="center"/>
    </xf>
    <xf numFmtId="166" fontId="26" fillId="0" borderId="8" xfId="0" applyNumberFormat="1" applyFont="1" applyBorder="1" applyAlignment="1">
      <alignment horizontal="center" vertical="center"/>
    </xf>
    <xf numFmtId="166" fontId="26" fillId="0" borderId="6" xfId="0" applyNumberFormat="1" applyFont="1" applyBorder="1" applyAlignment="1">
      <alignment horizontal="center" vertical="center"/>
    </xf>
    <xf numFmtId="0" fontId="26" fillId="0" borderId="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6" xfId="0" applyFont="1" applyBorder="1" applyAlignment="1">
      <alignment horizontal="center" vertical="center" wrapText="1"/>
    </xf>
    <xf numFmtId="0" fontId="26" fillId="6" borderId="5" xfId="0" applyFont="1" applyFill="1" applyBorder="1" applyAlignment="1">
      <alignment horizontal="justify" vertical="center" wrapText="1"/>
    </xf>
    <xf numFmtId="0" fontId="26" fillId="6" borderId="8" xfId="0" applyFont="1" applyFill="1" applyBorder="1" applyAlignment="1">
      <alignment horizontal="justify" vertical="center" wrapText="1"/>
    </xf>
    <xf numFmtId="0" fontId="26" fillId="0" borderId="5" xfId="0" applyFont="1" applyFill="1" applyBorder="1" applyAlignment="1">
      <alignment horizontal="left" vertical="center"/>
    </xf>
    <xf numFmtId="0" fontId="26" fillId="0" borderId="8" xfId="0" applyFont="1" applyFill="1" applyBorder="1" applyAlignment="1">
      <alignment horizontal="left" vertical="center"/>
    </xf>
    <xf numFmtId="0" fontId="26" fillId="0" borderId="6" xfId="0" applyFont="1" applyFill="1" applyBorder="1" applyAlignment="1">
      <alignment horizontal="left" vertical="center"/>
    </xf>
    <xf numFmtId="0" fontId="26" fillId="6" borderId="5" xfId="0" applyFont="1" applyFill="1" applyBorder="1" applyAlignment="1">
      <alignment horizontal="left" vertical="center"/>
    </xf>
    <xf numFmtId="0" fontId="26" fillId="6" borderId="8" xfId="0" applyFont="1" applyFill="1" applyBorder="1" applyAlignment="1">
      <alignment horizontal="left" vertical="center"/>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10" fillId="6" borderId="5"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6" borderId="1" xfId="0" applyFont="1" applyFill="1" applyBorder="1" applyAlignment="1">
      <alignment horizontal="justify" vertical="center" wrapText="1"/>
    </xf>
    <xf numFmtId="0" fontId="17" fillId="0" borderId="26" xfId="0" applyFont="1" applyBorder="1" applyAlignment="1">
      <alignment horizontal="justify" vertical="center" wrapText="1"/>
    </xf>
    <xf numFmtId="0" fontId="17" fillId="0" borderId="6" xfId="0" applyFont="1" applyBorder="1" applyAlignment="1">
      <alignment horizontal="justify" vertical="center" wrapText="1"/>
    </xf>
    <xf numFmtId="165" fontId="10" fillId="0" borderId="5" xfId="1" applyFont="1" applyBorder="1" applyAlignment="1">
      <alignment horizontal="center" vertical="center"/>
    </xf>
    <xf numFmtId="165" fontId="10" fillId="0" borderId="6" xfId="1" applyFont="1" applyBorder="1" applyAlignment="1">
      <alignment horizontal="center" vertical="center"/>
    </xf>
    <xf numFmtId="0" fontId="10" fillId="0" borderId="1" xfId="0" applyFont="1" applyBorder="1" applyAlignment="1">
      <alignment horizontal="justify" vertical="center" wrapText="1"/>
    </xf>
    <xf numFmtId="0" fontId="0" fillId="0" borderId="1" xfId="0" applyBorder="1" applyAlignment="1">
      <alignment horizontal="justify" vertical="center" wrapText="1"/>
    </xf>
    <xf numFmtId="165" fontId="10" fillId="0"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17" fillId="10" borderId="5" xfId="0" applyFont="1" applyFill="1" applyBorder="1" applyAlignment="1">
      <alignment horizontal="justify" vertical="center" wrapText="1"/>
    </xf>
    <xf numFmtId="0" fontId="17" fillId="10" borderId="25" xfId="0" applyFont="1" applyFill="1" applyBorder="1" applyAlignment="1">
      <alignment horizontal="justify" vertical="center" wrapText="1"/>
    </xf>
    <xf numFmtId="165" fontId="10" fillId="6" borderId="5" xfId="1" applyFont="1" applyFill="1" applyBorder="1" applyAlignment="1">
      <alignment horizontal="center" vertical="center" wrapText="1"/>
    </xf>
    <xf numFmtId="165" fontId="10" fillId="6" borderId="6" xfId="1"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2" fillId="8" borderId="1" xfId="0" applyFont="1" applyFill="1" applyBorder="1" applyAlignment="1">
      <alignment horizontal="center"/>
    </xf>
    <xf numFmtId="166" fontId="0" fillId="6" borderId="1" xfId="0"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6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0" fontId="0" fillId="6" borderId="1" xfId="0" applyNumberFormat="1" applyFill="1" applyBorder="1" applyAlignment="1">
      <alignment horizontal="center" vertical="center" wrapText="1"/>
    </xf>
    <xf numFmtId="166" fontId="0" fillId="7" borderId="1"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14" fillId="7" borderId="1" xfId="0" applyFont="1" applyFill="1" applyBorder="1" applyAlignment="1">
      <alignment horizontal="center" vertical="center" wrapText="1"/>
    </xf>
    <xf numFmtId="0" fontId="14" fillId="6" borderId="1" xfId="0" applyFont="1" applyFill="1" applyBorder="1" applyAlignment="1">
      <alignment horizontal="justify" vertical="center" wrapText="1"/>
    </xf>
    <xf numFmtId="165" fontId="14" fillId="6" borderId="1" xfId="1" applyFont="1" applyFill="1" applyBorder="1" applyAlignment="1">
      <alignment horizontal="center" vertical="center" wrapText="1"/>
    </xf>
    <xf numFmtId="0" fontId="14" fillId="6" borderId="1" xfId="0" applyFont="1" applyFill="1" applyBorder="1" applyAlignment="1">
      <alignment horizontal="center" vertical="center" wrapText="1"/>
    </xf>
    <xf numFmtId="0" fontId="8" fillId="8" borderId="1" xfId="0" applyFont="1" applyFill="1" applyBorder="1" applyAlignment="1">
      <alignment horizontal="right"/>
    </xf>
    <xf numFmtId="0" fontId="14" fillId="7" borderId="1" xfId="0" applyFont="1" applyFill="1" applyBorder="1" applyAlignment="1">
      <alignment horizontal="justify" vertical="center" wrapText="1"/>
    </xf>
    <xf numFmtId="9" fontId="14" fillId="7" borderId="1" xfId="0" applyNumberFormat="1" applyFont="1" applyFill="1" applyBorder="1" applyAlignment="1">
      <alignment horizontal="center" vertical="center" wrapText="1"/>
    </xf>
    <xf numFmtId="166" fontId="14" fillId="7" borderId="1" xfId="0" applyNumberFormat="1" applyFont="1" applyFill="1" applyBorder="1" applyAlignment="1">
      <alignment horizontal="center" vertical="center" wrapText="1"/>
    </xf>
    <xf numFmtId="0" fontId="9" fillId="0" borderId="17" xfId="0" applyFont="1" applyBorder="1" applyAlignment="1">
      <alignment horizontal="left"/>
    </xf>
    <xf numFmtId="0" fontId="9" fillId="0" borderId="18" xfId="0" applyFont="1" applyBorder="1" applyAlignment="1">
      <alignment horizontal="left"/>
    </xf>
    <xf numFmtId="0" fontId="9" fillId="0" borderId="14" xfId="0" applyFont="1" applyBorder="1" applyAlignment="1">
      <alignment horizontal="left"/>
    </xf>
    <xf numFmtId="0" fontId="9" fillId="0" borderId="15" xfId="0" applyFont="1" applyBorder="1" applyAlignment="1">
      <alignment horizontal="left"/>
    </xf>
    <xf numFmtId="0" fontId="9" fillId="0" borderId="1" xfId="0" applyFont="1" applyBorder="1" applyAlignment="1">
      <alignment horizontal="left"/>
    </xf>
    <xf numFmtId="0" fontId="9" fillId="0" borderId="20" xfId="0" applyFont="1" applyBorder="1" applyAlignment="1">
      <alignment horizontal="left"/>
    </xf>
    <xf numFmtId="0" fontId="0" fillId="6" borderId="1" xfId="0" applyFill="1" applyBorder="1" applyAlignment="1">
      <alignment horizontal="left" vertical="center" wrapText="1"/>
    </xf>
    <xf numFmtId="0" fontId="0" fillId="6" borderId="1" xfId="0" applyFont="1" applyFill="1" applyBorder="1" applyAlignment="1">
      <alignment horizontal="center" vertical="center" wrapText="1"/>
    </xf>
    <xf numFmtId="0" fontId="14" fillId="7" borderId="1" xfId="0" applyFont="1" applyFill="1" applyBorder="1" applyAlignment="1">
      <alignment horizontal="left" vertical="center" wrapText="1"/>
    </xf>
    <xf numFmtId="0" fontId="0" fillId="7" borderId="1" xfId="0" applyFill="1" applyBorder="1" applyAlignment="1">
      <alignment horizontal="left" vertical="center" wrapText="1"/>
    </xf>
    <xf numFmtId="0" fontId="0" fillId="6" borderId="1" xfId="0" applyFont="1" applyFill="1" applyBorder="1" applyAlignment="1">
      <alignment horizontal="left" vertical="center" wrapText="1"/>
    </xf>
    <xf numFmtId="0" fontId="0" fillId="7" borderId="1" xfId="0" applyFont="1" applyFill="1" applyBorder="1" applyAlignment="1">
      <alignment horizontal="left" vertical="center" wrapText="1"/>
    </xf>
    <xf numFmtId="0" fontId="8" fillId="8" borderId="1" xfId="0" applyFont="1" applyFill="1" applyBorder="1" applyAlignment="1">
      <alignment horizontal="right" vertical="center" wrapText="1"/>
    </xf>
    <xf numFmtId="0" fontId="0" fillId="6" borderId="1" xfId="0" applyFill="1" applyBorder="1" applyAlignment="1">
      <alignment horizontal="left" vertical="center"/>
    </xf>
    <xf numFmtId="0" fontId="0" fillId="6" borderId="1" xfId="0" applyFont="1" applyFill="1" applyBorder="1" applyAlignment="1">
      <alignment horizontal="left" vertical="center"/>
    </xf>
    <xf numFmtId="0" fontId="0" fillId="7" borderId="1"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0" fillId="7" borderId="8" xfId="0" applyFill="1" applyBorder="1" applyAlignment="1">
      <alignment horizontal="center" vertical="center" wrapText="1"/>
    </xf>
    <xf numFmtId="166" fontId="0" fillId="7" borderId="5" xfId="1" applyNumberFormat="1" applyFont="1" applyFill="1" applyBorder="1" applyAlignment="1">
      <alignment horizontal="center" vertical="center"/>
    </xf>
    <xf numFmtId="166" fontId="0" fillId="7" borderId="8" xfId="1" applyNumberFormat="1" applyFont="1" applyFill="1" applyBorder="1" applyAlignment="1">
      <alignment horizontal="center" vertical="center"/>
    </xf>
    <xf numFmtId="166" fontId="0" fillId="7" borderId="6" xfId="1" applyNumberFormat="1" applyFont="1" applyFill="1" applyBorder="1" applyAlignment="1">
      <alignment horizontal="center" vertical="center"/>
    </xf>
    <xf numFmtId="165" fontId="0" fillId="6" borderId="5" xfId="1" applyFont="1" applyFill="1" applyBorder="1" applyAlignment="1">
      <alignment horizontal="center" vertical="center"/>
    </xf>
    <xf numFmtId="165" fontId="0" fillId="6" borderId="6" xfId="1" applyFont="1" applyFill="1" applyBorder="1" applyAlignment="1">
      <alignment horizontal="center" vertical="center"/>
    </xf>
    <xf numFmtId="166" fontId="0" fillId="7" borderId="5" xfId="0" applyNumberFormat="1" applyFill="1" applyBorder="1" applyAlignment="1">
      <alignment horizontal="center" vertical="center"/>
    </xf>
    <xf numFmtId="166" fontId="0" fillId="7" borderId="8" xfId="0" applyNumberFormat="1" applyFill="1" applyBorder="1" applyAlignment="1">
      <alignment horizontal="center" vertical="center"/>
    </xf>
    <xf numFmtId="166" fontId="0" fillId="7" borderId="6" xfId="0" applyNumberFormat="1" applyFill="1" applyBorder="1" applyAlignment="1">
      <alignment horizontal="center" vertical="center"/>
    </xf>
    <xf numFmtId="0" fontId="0" fillId="7" borderId="1" xfId="0" applyFill="1" applyBorder="1" applyAlignment="1">
      <alignment horizontal="center" vertical="center"/>
    </xf>
    <xf numFmtId="0" fontId="0" fillId="7" borderId="5" xfId="0" applyFill="1" applyBorder="1" applyAlignment="1">
      <alignment horizontal="center" wrapText="1"/>
    </xf>
    <xf numFmtId="0" fontId="0" fillId="7" borderId="6" xfId="0" applyFill="1" applyBorder="1" applyAlignment="1">
      <alignment horizontal="center" wrapText="1"/>
    </xf>
    <xf numFmtId="165" fontId="0" fillId="6" borderId="5" xfId="1" applyFont="1" applyFill="1" applyBorder="1" applyAlignment="1">
      <alignment horizontal="center" vertical="center" wrapText="1"/>
    </xf>
    <xf numFmtId="165" fontId="0" fillId="6" borderId="6" xfId="1" applyFont="1" applyFill="1" applyBorder="1" applyAlignment="1">
      <alignment horizontal="center" vertical="center" wrapText="1"/>
    </xf>
    <xf numFmtId="0" fontId="0" fillId="0" borderId="5" xfId="0" applyBorder="1" applyAlignment="1">
      <alignment horizontal="justify" vertical="center" wrapText="1"/>
    </xf>
    <xf numFmtId="166" fontId="0" fillId="0" borderId="5" xfId="0" applyNumberFormat="1" applyBorder="1" applyAlignment="1">
      <alignment horizontal="center" vertical="center"/>
    </xf>
    <xf numFmtId="166" fontId="0" fillId="0" borderId="6" xfId="0" applyNumberForma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9</xdr:col>
      <xdr:colOff>476250</xdr:colOff>
      <xdr:row>40</xdr:row>
      <xdr:rowOff>84044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5953125" cy="77040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6</xdr:col>
      <xdr:colOff>210110</xdr:colOff>
      <xdr:row>0</xdr:row>
      <xdr:rowOff>24653</xdr:rowOff>
    </xdr:from>
    <xdr:ext cx="1844116" cy="1118347"/>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3810" y="24653"/>
          <a:ext cx="1844116" cy="1118347"/>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7</xdr:col>
      <xdr:colOff>67420</xdr:colOff>
      <xdr:row>0</xdr:row>
      <xdr:rowOff>0</xdr:rowOff>
    </xdr:from>
    <xdr:to>
      <xdr:col>8</xdr:col>
      <xdr:colOff>864000</xdr:colOff>
      <xdr:row>4</xdr:row>
      <xdr:rowOff>163286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1384" y="0"/>
          <a:ext cx="1721866" cy="9252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857200</xdr:colOff>
      <xdr:row>0</xdr:row>
      <xdr:rowOff>58392</xdr:rowOff>
    </xdr:from>
    <xdr:to>
      <xdr:col>10</xdr:col>
      <xdr:colOff>167528</xdr:colOff>
      <xdr:row>6</xdr:row>
      <xdr:rowOff>1242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2788" y="58392"/>
          <a:ext cx="1887681" cy="1085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1807508</xdr:colOff>
      <xdr:row>0</xdr:row>
      <xdr:rowOff>100853</xdr:rowOff>
    </xdr:from>
    <xdr:to>
      <xdr:col>8</xdr:col>
      <xdr:colOff>56323</xdr:colOff>
      <xdr:row>6</xdr:row>
      <xdr:rowOff>71718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8655" y="100853"/>
          <a:ext cx="1812286" cy="111386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895909</xdr:colOff>
      <xdr:row>0</xdr:row>
      <xdr:rowOff>28575</xdr:rowOff>
    </xdr:from>
    <xdr:to>
      <xdr:col>7</xdr:col>
      <xdr:colOff>2886075</xdr:colOff>
      <xdr:row>6</xdr:row>
      <xdr:rowOff>47625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5209" y="28575"/>
          <a:ext cx="1990166" cy="116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1310808</xdr:colOff>
      <xdr:row>0</xdr:row>
      <xdr:rowOff>77880</xdr:rowOff>
    </xdr:from>
    <xdr:to>
      <xdr:col>5</xdr:col>
      <xdr:colOff>3048560</xdr:colOff>
      <xdr:row>5</xdr:row>
      <xdr:rowOff>163605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1749" y="77880"/>
          <a:ext cx="1737752" cy="1038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2295243</xdr:colOff>
      <xdr:row>0</xdr:row>
      <xdr:rowOff>97492</xdr:rowOff>
    </xdr:from>
    <xdr:to>
      <xdr:col>6</xdr:col>
      <xdr:colOff>183216</xdr:colOff>
      <xdr:row>5</xdr:row>
      <xdr:rowOff>172571</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43743" y="97492"/>
          <a:ext cx="1866061" cy="10275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1835353</xdr:colOff>
      <xdr:row>0</xdr:row>
      <xdr:rowOff>77645</xdr:rowOff>
    </xdr:from>
    <xdr:to>
      <xdr:col>6</xdr:col>
      <xdr:colOff>901344</xdr:colOff>
      <xdr:row>5</xdr:row>
      <xdr:rowOff>175519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3471" y="77645"/>
          <a:ext cx="1800226" cy="1050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635835</xdr:colOff>
      <xdr:row>0</xdr:row>
      <xdr:rowOff>91523</xdr:rowOff>
    </xdr:from>
    <xdr:to>
      <xdr:col>5</xdr:col>
      <xdr:colOff>2321201</xdr:colOff>
      <xdr:row>5</xdr:row>
      <xdr:rowOff>155751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5096" y="91523"/>
          <a:ext cx="1685366" cy="10167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1173068</xdr:colOff>
      <xdr:row>0</xdr:row>
      <xdr:rowOff>19050</xdr:rowOff>
    </xdr:from>
    <xdr:to>
      <xdr:col>8</xdr:col>
      <xdr:colOff>263504</xdr:colOff>
      <xdr:row>6</xdr:row>
      <xdr:rowOff>38100</xdr:rowOff>
    </xdr:to>
    <xdr:pic>
      <xdr:nvPicPr>
        <xdr:cNvPr id="3"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7843" y="19050"/>
          <a:ext cx="2357511" cy="1162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607918</xdr:colOff>
      <xdr:row>0</xdr:row>
      <xdr:rowOff>119341</xdr:rowOff>
    </xdr:from>
    <xdr:to>
      <xdr:col>5</xdr:col>
      <xdr:colOff>2274793</xdr:colOff>
      <xdr:row>5</xdr:row>
      <xdr:rowOff>147916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9977" y="119341"/>
          <a:ext cx="1666875" cy="981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1048310</xdr:colOff>
      <xdr:row>0</xdr:row>
      <xdr:rowOff>0</xdr:rowOff>
    </xdr:from>
    <xdr:to>
      <xdr:col>6</xdr:col>
      <xdr:colOff>209550</xdr:colOff>
      <xdr:row>5</xdr:row>
      <xdr:rowOff>134907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6510" y="0"/>
          <a:ext cx="1761565" cy="10397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1777189</xdr:colOff>
      <xdr:row>0</xdr:row>
      <xdr:rowOff>73631</xdr:rowOff>
    </xdr:from>
    <xdr:to>
      <xdr:col>8</xdr:col>
      <xdr:colOff>228600</xdr:colOff>
      <xdr:row>5</xdr:row>
      <xdr:rowOff>152763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0489" y="73631"/>
          <a:ext cx="1737536" cy="10316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duran/Desktop/POA%202022%20-%20Compilado%20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duran/Desktop/Coordinaci&#243;n%20de%20Seguimiento/POA/2022/Cartograf&#237;a/Cartograf&#237;a%20-%20POA%202022%20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duran/Desktop/Coordinaci&#243;n%20de%20Seguimiento/POA/2022/Administrativo%20y%20Financiero/Adm.%20y%20Fin.%20-%20POA%202022%20v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duran/Desktop/Coordinaci&#243;n%20de%20Seguimiento/POA/2022/Recursos%20Humanos/RRHH%20-%20POA%202022%20v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duran/Desktop/Coordinaci&#243;n%20de%20Seguimiento/POA/2022/Tecnolog&#237;a/Tecnolog&#237;a%20-%20POA%202022%20v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duran/Desktop/Coordinaci&#243;n%20de%20Seguimiento/POA/2022/Planificaci&#243;n%20y%20Desarrollo/Planificaci&#243;n%20y%20Desarrollo%20-%20POA%202022%20v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duran/Desktop/Coordinaci&#243;n%20de%20Seguimiento/POA/2022/POA%202022%20-%20Compilado%20v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 Fija 2022"/>
      <sheetName val="1- Análisis Eje 1"/>
      <sheetName val="Análisis Eje 3"/>
      <sheetName val="Análisis Presupuesto"/>
      <sheetName val="2- Operaciones"/>
      <sheetName val="Operaciones Presupuesto"/>
      <sheetName val="3- Cartografía"/>
      <sheetName val="Cartografía Presupuesto"/>
      <sheetName val="4- Calidad del Dato"/>
      <sheetName val="5- Administrativo y Financiero"/>
      <sheetName val="Adm. y Fin. Presupuesto"/>
      <sheetName val="6- Comunicaciones"/>
      <sheetName val="Comunicaciones Presupuesto"/>
      <sheetName val="7- SGI"/>
      <sheetName val="SGI Presupuesto"/>
      <sheetName val="8- Recursos Humanos"/>
      <sheetName val="RRHH Presupuesto"/>
      <sheetName val="9- Tecnología"/>
      <sheetName val="TIC Presupuesto"/>
      <sheetName val="10- Planificación"/>
      <sheetName val="Planificación Presupuesto"/>
      <sheetName val="Presupuesto General SIUBEN"/>
      <sheetName val="Formulación x Actividad POA"/>
      <sheetName val="Formulación Resumen POA"/>
    </sheetNames>
    <sheetDataSet>
      <sheetData sheetId="0" refreshError="1"/>
      <sheetData sheetId="1" refreshError="1"/>
      <sheetData sheetId="2" refreshError="1"/>
      <sheetData sheetId="3" refreshError="1"/>
      <sheetData sheetId="4" refreshError="1"/>
      <sheetData sheetId="5" refreshError="1">
        <row r="17">
          <cell r="T17">
            <v>594000</v>
          </cell>
        </row>
        <row r="18">
          <cell r="T18">
            <v>135000</v>
          </cell>
        </row>
        <row r="19">
          <cell r="T19">
            <v>2268000</v>
          </cell>
        </row>
        <row r="20">
          <cell r="T20">
            <v>31320</v>
          </cell>
        </row>
        <row r="21">
          <cell r="T21">
            <v>15660</v>
          </cell>
        </row>
        <row r="22">
          <cell r="T22">
            <v>54000</v>
          </cell>
        </row>
        <row r="23">
          <cell r="T23">
            <v>54000</v>
          </cell>
        </row>
        <row r="24">
          <cell r="T24">
            <v>22680</v>
          </cell>
        </row>
        <row r="25">
          <cell r="T25">
            <v>288000</v>
          </cell>
        </row>
        <row r="26">
          <cell r="T26">
            <v>90000</v>
          </cell>
        </row>
        <row r="27">
          <cell r="T27">
            <v>54000</v>
          </cell>
        </row>
        <row r="28">
          <cell r="T28">
            <v>126000</v>
          </cell>
        </row>
        <row r="29">
          <cell r="T29">
            <v>386400</v>
          </cell>
        </row>
        <row r="30">
          <cell r="T30">
            <v>72000</v>
          </cell>
        </row>
        <row r="31">
          <cell r="T31">
            <v>2700000</v>
          </cell>
        </row>
        <row r="32">
          <cell r="T32">
            <v>155100</v>
          </cell>
        </row>
        <row r="33">
          <cell r="T33">
            <v>13500</v>
          </cell>
        </row>
        <row r="34">
          <cell r="T34">
            <v>7050</v>
          </cell>
        </row>
        <row r="35">
          <cell r="T35">
            <v>1440000</v>
          </cell>
        </row>
        <row r="36">
          <cell r="T36">
            <v>210000</v>
          </cell>
        </row>
        <row r="37">
          <cell r="T37">
            <v>21000</v>
          </cell>
        </row>
        <row r="38">
          <cell r="T38">
            <v>24000</v>
          </cell>
        </row>
        <row r="39">
          <cell r="T39">
            <v>60000</v>
          </cell>
        </row>
        <row r="40">
          <cell r="T40">
            <v>46800</v>
          </cell>
        </row>
        <row r="41">
          <cell r="T41">
            <v>1350000</v>
          </cell>
        </row>
        <row r="42">
          <cell r="T42">
            <v>1440000</v>
          </cell>
        </row>
        <row r="43">
          <cell r="T43">
            <v>2310000</v>
          </cell>
        </row>
        <row r="44">
          <cell r="T44">
            <v>792000</v>
          </cell>
        </row>
        <row r="45">
          <cell r="T45">
            <v>138000</v>
          </cell>
        </row>
        <row r="46">
          <cell r="T46">
            <v>1200000</v>
          </cell>
        </row>
        <row r="47">
          <cell r="T47">
            <v>1800000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Cartografía"/>
      <sheetName val="Presupuesto Cartografía"/>
    </sheetNames>
    <sheetDataSet>
      <sheetData sheetId="0" refreshError="1"/>
      <sheetData sheetId="1" refreshError="1">
        <row r="17">
          <cell r="T17">
            <v>33000</v>
          </cell>
        </row>
        <row r="18">
          <cell r="T18">
            <v>10800</v>
          </cell>
        </row>
        <row r="19">
          <cell r="T19">
            <v>24000</v>
          </cell>
        </row>
        <row r="20">
          <cell r="T20">
            <v>14400</v>
          </cell>
        </row>
        <row r="21">
          <cell r="T21">
            <v>4000</v>
          </cell>
        </row>
        <row r="22">
          <cell r="T22">
            <v>201600</v>
          </cell>
        </row>
        <row r="23">
          <cell r="T23">
            <v>75000</v>
          </cell>
        </row>
        <row r="24">
          <cell r="T24">
            <v>403200</v>
          </cell>
        </row>
        <row r="25">
          <cell r="T25">
            <v>550000</v>
          </cell>
        </row>
        <row r="26">
          <cell r="T26">
            <v>168000</v>
          </cell>
        </row>
        <row r="27">
          <cell r="T27">
            <v>122500</v>
          </cell>
        </row>
        <row r="28">
          <cell r="T28">
            <v>126000</v>
          </cell>
        </row>
        <row r="29">
          <cell r="T29">
            <v>150000</v>
          </cell>
        </row>
        <row r="30">
          <cell r="T30">
            <v>48000</v>
          </cell>
        </row>
        <row r="31">
          <cell r="T31">
            <v>21000</v>
          </cell>
        </row>
        <row r="32">
          <cell r="T32">
            <v>9150</v>
          </cell>
        </row>
        <row r="33">
          <cell r="T33">
            <v>7150</v>
          </cell>
        </row>
        <row r="34">
          <cell r="T34">
            <v>5250</v>
          </cell>
        </row>
        <row r="35">
          <cell r="T35">
            <v>11025</v>
          </cell>
        </row>
        <row r="36">
          <cell r="T36">
            <v>7140.18</v>
          </cell>
        </row>
        <row r="37">
          <cell r="T37">
            <v>7140.18</v>
          </cell>
        </row>
        <row r="38">
          <cell r="T38">
            <v>7198</v>
          </cell>
        </row>
        <row r="39">
          <cell r="T39">
            <v>7140.18</v>
          </cell>
        </row>
        <row r="40">
          <cell r="T40">
            <v>16630.52</v>
          </cell>
        </row>
        <row r="41">
          <cell r="T41">
            <v>15470.04</v>
          </cell>
        </row>
        <row r="42">
          <cell r="T42">
            <v>14897.5</v>
          </cell>
        </row>
        <row r="43">
          <cell r="T43">
            <v>15470.04</v>
          </cell>
        </row>
        <row r="44">
          <cell r="T44">
            <v>15470.04</v>
          </cell>
        </row>
        <row r="45">
          <cell r="T45">
            <v>15534.7</v>
          </cell>
        </row>
        <row r="46">
          <cell r="T46">
            <v>16630.52</v>
          </cell>
        </row>
        <row r="47">
          <cell r="T47">
            <v>15470.04</v>
          </cell>
        </row>
        <row r="48">
          <cell r="T48">
            <v>8400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Adm. y Fin."/>
      <sheetName val="Presupuesto Adm. y Fin."/>
    </sheetNames>
    <sheetDataSet>
      <sheetData sheetId="0" refreshError="1"/>
      <sheetData sheetId="1">
        <row r="17">
          <cell r="T17">
            <v>42000</v>
          </cell>
        </row>
        <row r="18">
          <cell r="T18">
            <v>250000</v>
          </cell>
        </row>
        <row r="19">
          <cell r="T19">
            <v>80000</v>
          </cell>
        </row>
        <row r="20">
          <cell r="T20">
            <v>300000</v>
          </cell>
        </row>
        <row r="21">
          <cell r="T21">
            <v>50000</v>
          </cell>
        </row>
        <row r="22">
          <cell r="T22">
            <v>15000</v>
          </cell>
        </row>
        <row r="23">
          <cell r="T23">
            <v>250000</v>
          </cell>
        </row>
        <row r="24">
          <cell r="T24">
            <v>250000</v>
          </cell>
        </row>
        <row r="25">
          <cell r="T25">
            <v>0</v>
          </cell>
        </row>
        <row r="26">
          <cell r="T26">
            <v>0</v>
          </cell>
        </row>
        <row r="27">
          <cell r="T27">
            <v>50000</v>
          </cell>
        </row>
        <row r="28">
          <cell r="T28">
            <v>2000000</v>
          </cell>
        </row>
        <row r="29">
          <cell r="T29">
            <v>280000</v>
          </cell>
        </row>
        <row r="30">
          <cell r="T30">
            <v>104000</v>
          </cell>
        </row>
        <row r="31">
          <cell r="T31">
            <v>0</v>
          </cell>
        </row>
        <row r="32">
          <cell r="T32">
            <v>345600</v>
          </cell>
        </row>
        <row r="33">
          <cell r="T33">
            <v>96000</v>
          </cell>
        </row>
        <row r="34">
          <cell r="T34">
            <v>2000000</v>
          </cell>
        </row>
        <row r="35">
          <cell r="T35">
            <v>650000</v>
          </cell>
        </row>
        <row r="36">
          <cell r="T36">
            <v>90000</v>
          </cell>
        </row>
        <row r="37">
          <cell r="T37">
            <v>0</v>
          </cell>
        </row>
        <row r="38">
          <cell r="T38">
            <v>300000</v>
          </cell>
        </row>
        <row r="39">
          <cell r="T39">
            <v>112500</v>
          </cell>
        </row>
        <row r="40">
          <cell r="T40">
            <v>500000</v>
          </cell>
        </row>
        <row r="41">
          <cell r="T41">
            <v>800000</v>
          </cell>
        </row>
        <row r="42">
          <cell r="T42">
            <v>500000</v>
          </cell>
        </row>
        <row r="43">
          <cell r="T43">
            <v>35000</v>
          </cell>
        </row>
        <row r="44">
          <cell r="T44">
            <v>35000</v>
          </cell>
        </row>
        <row r="45">
          <cell r="T45">
            <v>600000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Recursos Humanos"/>
      <sheetName val="Presupuesto Recursos Humanos"/>
    </sheetNames>
    <sheetDataSet>
      <sheetData sheetId="0" refreshError="1"/>
      <sheetData sheetId="1">
        <row r="14">
          <cell r="T14">
            <v>2125000</v>
          </cell>
        </row>
        <row r="15">
          <cell r="T15">
            <v>175000</v>
          </cell>
        </row>
        <row r="17">
          <cell r="T17">
            <v>0</v>
          </cell>
        </row>
        <row r="18">
          <cell r="T18">
            <v>0</v>
          </cell>
        </row>
        <row r="19">
          <cell r="T19">
            <v>0</v>
          </cell>
        </row>
        <row r="20">
          <cell r="T20">
            <v>0</v>
          </cell>
        </row>
        <row r="21">
          <cell r="T21">
            <v>0</v>
          </cell>
        </row>
        <row r="22">
          <cell r="T22">
            <v>0</v>
          </cell>
        </row>
        <row r="23">
          <cell r="T23">
            <v>13500</v>
          </cell>
        </row>
        <row r="29">
          <cell r="T29">
            <v>8000000</v>
          </cell>
        </row>
        <row r="30">
          <cell r="T30">
            <v>5000000</v>
          </cell>
        </row>
        <row r="31">
          <cell r="T31">
            <v>300000</v>
          </cell>
        </row>
        <row r="32">
          <cell r="T32">
            <v>96000</v>
          </cell>
        </row>
        <row r="33">
          <cell r="T33">
            <v>11250</v>
          </cell>
        </row>
        <row r="34">
          <cell r="T34">
            <v>6000</v>
          </cell>
        </row>
        <row r="35">
          <cell r="T35">
            <v>100000</v>
          </cell>
        </row>
        <row r="36">
          <cell r="T36">
            <v>28000</v>
          </cell>
        </row>
        <row r="37">
          <cell r="T37">
            <v>20000</v>
          </cell>
        </row>
        <row r="38">
          <cell r="T38">
            <v>20000</v>
          </cell>
        </row>
        <row r="39">
          <cell r="T39">
            <v>175000</v>
          </cell>
        </row>
        <row r="40">
          <cell r="T40">
            <v>2000</v>
          </cell>
        </row>
        <row r="41">
          <cell r="T41">
            <v>236000</v>
          </cell>
        </row>
        <row r="42">
          <cell r="T42">
            <v>3000</v>
          </cell>
        </row>
        <row r="43">
          <cell r="T43">
            <v>16000</v>
          </cell>
        </row>
        <row r="44">
          <cell r="T44">
            <v>236000</v>
          </cell>
        </row>
        <row r="45">
          <cell r="T45">
            <v>3000</v>
          </cell>
        </row>
        <row r="46">
          <cell r="T46">
            <v>16000</v>
          </cell>
        </row>
        <row r="47">
          <cell r="T47">
            <v>1600000</v>
          </cell>
        </row>
        <row r="48">
          <cell r="T48">
            <v>100000</v>
          </cell>
        </row>
        <row r="49">
          <cell r="T49">
            <v>300000</v>
          </cell>
        </row>
        <row r="50">
          <cell r="T50">
            <v>104000</v>
          </cell>
        </row>
        <row r="51">
          <cell r="T51">
            <v>10000</v>
          </cell>
        </row>
        <row r="52">
          <cell r="T52">
            <v>10000</v>
          </cell>
        </row>
        <row r="53">
          <cell r="T53">
            <v>10000</v>
          </cell>
        </row>
        <row r="54">
          <cell r="T54">
            <v>10000</v>
          </cell>
        </row>
        <row r="55">
          <cell r="T55">
            <v>90000</v>
          </cell>
        </row>
        <row r="56">
          <cell r="T56">
            <v>188800</v>
          </cell>
        </row>
        <row r="57">
          <cell r="T57">
            <v>20000</v>
          </cell>
        </row>
        <row r="58">
          <cell r="T58">
            <v>150000</v>
          </cell>
        </row>
        <row r="59">
          <cell r="T59">
            <v>60000</v>
          </cell>
        </row>
        <row r="60">
          <cell r="T60">
            <v>1200000</v>
          </cell>
        </row>
        <row r="61">
          <cell r="T61">
            <v>350000</v>
          </cell>
        </row>
        <row r="62">
          <cell r="T62">
            <v>500000</v>
          </cell>
        </row>
        <row r="63">
          <cell r="T63">
            <v>600000</v>
          </cell>
        </row>
        <row r="64">
          <cell r="T64">
            <v>50000</v>
          </cell>
        </row>
        <row r="65">
          <cell r="T65">
            <v>400000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2"/>
      <sheetName val="Objetivo 1.2"/>
      <sheetName val="Objetivo 1.3"/>
      <sheetName val="Objetivo 2.1"/>
      <sheetName val="Objetivo 2.2"/>
      <sheetName val="Presupuesto"/>
      <sheetName val="Presupuesto G."/>
      <sheetName val="Ejes y Objetivos"/>
    </sheetNames>
    <sheetDataSet>
      <sheetData sheetId="0" refreshError="1"/>
      <sheetData sheetId="1" refreshError="1"/>
      <sheetData sheetId="2" refreshError="1"/>
      <sheetData sheetId="3" refreshError="1"/>
      <sheetData sheetId="4" refreshError="1"/>
      <sheetData sheetId="5" refreshError="1"/>
      <sheetData sheetId="6" refreshError="1">
        <row r="17">
          <cell r="T17">
            <v>468000</v>
          </cell>
        </row>
        <row r="18">
          <cell r="T18">
            <v>936000</v>
          </cell>
        </row>
        <row r="19">
          <cell r="T19">
            <v>585000</v>
          </cell>
        </row>
        <row r="20">
          <cell r="T20">
            <v>702000</v>
          </cell>
        </row>
        <row r="21">
          <cell r="T21">
            <v>234000</v>
          </cell>
        </row>
        <row r="22">
          <cell r="T22">
            <v>468000</v>
          </cell>
        </row>
        <row r="23">
          <cell r="T23">
            <v>175500</v>
          </cell>
        </row>
        <row r="24">
          <cell r="T24">
            <v>1500000</v>
          </cell>
        </row>
        <row r="25">
          <cell r="T25">
            <v>1500000</v>
          </cell>
        </row>
        <row r="26">
          <cell r="T26">
            <v>1000000</v>
          </cell>
        </row>
        <row r="27">
          <cell r="T27">
            <v>1000000</v>
          </cell>
        </row>
        <row r="28">
          <cell r="T28">
            <v>1000000</v>
          </cell>
        </row>
        <row r="29">
          <cell r="T29">
            <v>1000000</v>
          </cell>
        </row>
        <row r="32">
          <cell r="T32">
            <v>1740000</v>
          </cell>
        </row>
        <row r="33">
          <cell r="T33">
            <v>1000000</v>
          </cell>
        </row>
        <row r="34">
          <cell r="T34">
            <v>79200</v>
          </cell>
        </row>
        <row r="35">
          <cell r="T35">
            <v>122100</v>
          </cell>
        </row>
        <row r="36">
          <cell r="T36">
            <v>7280000</v>
          </cell>
        </row>
        <row r="37">
          <cell r="T37">
            <v>780000</v>
          </cell>
        </row>
        <row r="38">
          <cell r="T38">
            <v>3500000</v>
          </cell>
        </row>
        <row r="39">
          <cell r="T39">
            <v>780000</v>
          </cell>
        </row>
        <row r="40">
          <cell r="T40">
            <v>768000</v>
          </cell>
        </row>
        <row r="42">
          <cell r="T42">
            <v>10000</v>
          </cell>
        </row>
        <row r="43">
          <cell r="T43">
            <v>3000000</v>
          </cell>
        </row>
        <row r="44">
          <cell r="T44">
            <v>11200000</v>
          </cell>
        </row>
        <row r="45">
          <cell r="T45">
            <v>4000000</v>
          </cell>
        </row>
        <row r="46">
          <cell r="T46">
            <v>500000</v>
          </cell>
        </row>
        <row r="47">
          <cell r="T47">
            <v>912000</v>
          </cell>
        </row>
        <row r="48">
          <cell r="T48">
            <v>80000</v>
          </cell>
        </row>
        <row r="49">
          <cell r="T49">
            <v>3600000</v>
          </cell>
        </row>
        <row r="50">
          <cell r="T50">
            <v>7200000</v>
          </cell>
        </row>
        <row r="51">
          <cell r="T51">
            <v>0</v>
          </cell>
        </row>
        <row r="52">
          <cell r="T52">
            <v>500000</v>
          </cell>
        </row>
        <row r="53">
          <cell r="T53">
            <v>1200000</v>
          </cell>
        </row>
        <row r="54">
          <cell r="T54">
            <v>350000</v>
          </cell>
        </row>
        <row r="55">
          <cell r="T55">
            <v>250000</v>
          </cell>
        </row>
        <row r="56">
          <cell r="T56">
            <v>200000</v>
          </cell>
        </row>
        <row r="57">
          <cell r="T57">
            <v>120000</v>
          </cell>
        </row>
        <row r="58">
          <cell r="T58">
            <v>150000</v>
          </cell>
        </row>
        <row r="59">
          <cell r="T59">
            <v>1800000</v>
          </cell>
        </row>
        <row r="60">
          <cell r="T60">
            <v>300000</v>
          </cell>
        </row>
        <row r="61">
          <cell r="T61">
            <v>200000</v>
          </cell>
        </row>
      </sheetData>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Planificación"/>
      <sheetName val="Objetivo 1.2"/>
      <sheetName val="Objetivo 1.3"/>
      <sheetName val="Objetivo 2.1"/>
      <sheetName val="Objetivo 2.2"/>
      <sheetName val="Presupuesto"/>
      <sheetName val="Presupuesto Planificación"/>
      <sheetName val="Ejes y Objetivos"/>
    </sheetNames>
    <sheetDataSet>
      <sheetData sheetId="0" refreshError="1"/>
      <sheetData sheetId="1" refreshError="1"/>
      <sheetData sheetId="2" refreshError="1"/>
      <sheetData sheetId="3" refreshError="1"/>
      <sheetData sheetId="4" refreshError="1"/>
      <sheetData sheetId="5" refreshError="1"/>
      <sheetData sheetId="6">
        <row r="17">
          <cell r="T17">
            <v>10000</v>
          </cell>
        </row>
        <row r="18">
          <cell r="T18">
            <v>20000</v>
          </cell>
        </row>
        <row r="19">
          <cell r="T19">
            <v>5000</v>
          </cell>
        </row>
        <row r="20">
          <cell r="T20">
            <v>50000</v>
          </cell>
        </row>
        <row r="21">
          <cell r="T21">
            <v>5000</v>
          </cell>
        </row>
        <row r="22">
          <cell r="T22">
            <v>10000</v>
          </cell>
        </row>
        <row r="23">
          <cell r="T23">
            <v>2500</v>
          </cell>
        </row>
        <row r="24">
          <cell r="T24">
            <v>50000</v>
          </cell>
        </row>
        <row r="25">
          <cell r="T25">
            <v>3750</v>
          </cell>
        </row>
        <row r="26">
          <cell r="T26">
            <v>1875</v>
          </cell>
        </row>
        <row r="27">
          <cell r="T27">
            <v>6000</v>
          </cell>
        </row>
        <row r="28">
          <cell r="T28">
            <v>3000</v>
          </cell>
        </row>
        <row r="29">
          <cell r="T29">
            <v>3000</v>
          </cell>
        </row>
        <row r="30">
          <cell r="T30">
            <v>30000</v>
          </cell>
        </row>
        <row r="31">
          <cell r="T31">
            <v>25000</v>
          </cell>
        </row>
        <row r="32">
          <cell r="T32">
            <v>40000</v>
          </cell>
        </row>
        <row r="33">
          <cell r="T33">
            <v>1500</v>
          </cell>
        </row>
        <row r="34">
          <cell r="T34">
            <v>15000</v>
          </cell>
        </row>
        <row r="35">
          <cell r="T35">
            <v>12500</v>
          </cell>
        </row>
        <row r="36">
          <cell r="T36">
            <v>20000</v>
          </cell>
        </row>
        <row r="37">
          <cell r="T37">
            <v>95000</v>
          </cell>
        </row>
        <row r="38">
          <cell r="T38">
            <v>32500</v>
          </cell>
        </row>
        <row r="39">
          <cell r="T39">
            <v>13750</v>
          </cell>
        </row>
        <row r="40">
          <cell r="T40">
            <v>6875</v>
          </cell>
        </row>
      </sheetData>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Análisis POA Eje 1"/>
      <sheetName val="1- Análisis POA Eje 3"/>
      <sheetName val="1- Análisis Presupuesto"/>
      <sheetName val="2- Operaciones POA"/>
      <sheetName val="2- Operaciones Presupuesto"/>
      <sheetName val="3- Calidad del Dato POA"/>
      <sheetName val="3- Calidad del Dato Presupuesto"/>
      <sheetName val="4- Cartografía POA"/>
      <sheetName val="4- Cartografía Presupuesto"/>
      <sheetName val="5- Adm. y Fin. POA"/>
      <sheetName val="5- Adm. y Fin. Presupuesto"/>
      <sheetName val="6- Comunicaciones POA"/>
      <sheetName val="6- Comunicaciones Presupuesto"/>
      <sheetName val="7- SGI POA"/>
      <sheetName val="7- SGI Presupuesto"/>
      <sheetName val="8- RRHH POA"/>
      <sheetName val="8- RRHH Presupuesto"/>
      <sheetName val="9- Tecnología POA"/>
      <sheetName val="9- Tecnología Presupuesto"/>
      <sheetName val="10- Planificación POA"/>
      <sheetName val="10- Planificación Presupuesto"/>
      <sheetName val="11- Dirección General"/>
      <sheetName val="Presupuesto General SIUBEN"/>
      <sheetName val="Formulación Resumen POA"/>
      <sheetName val="Formulación x Actividad POA"/>
      <sheetName val="Presupuesto PNUD"/>
      <sheetName val="Carga Fija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7">
          <cell r="T17">
            <v>1360000</v>
          </cell>
        </row>
        <row r="18">
          <cell r="T18">
            <v>0</v>
          </cell>
        </row>
        <row r="19">
          <cell r="T19">
            <v>2720000</v>
          </cell>
        </row>
      </sheetData>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tabSelected="1" workbookViewId="0"/>
  </sheetViews>
  <sheetFormatPr baseColWidth="10" defaultColWidth="9.140625"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7:W45"/>
  <sheetViews>
    <sheetView showGridLines="0" zoomScaleNormal="100" workbookViewId="0">
      <selection activeCell="A15" sqref="A15:A16"/>
    </sheetView>
  </sheetViews>
  <sheetFormatPr baseColWidth="10" defaultColWidth="11.42578125" defaultRowHeight="14.25"/>
  <cols>
    <col min="1" max="1" width="42.85546875" style="125" bestFit="1" customWidth="1"/>
    <col min="2" max="2" width="29.42578125" style="125" customWidth="1"/>
    <col min="3" max="3" width="25" style="141" bestFit="1" customWidth="1"/>
    <col min="4" max="4" width="19.5703125" style="125" bestFit="1" customWidth="1"/>
    <col min="5" max="5" width="10" style="142" bestFit="1" customWidth="1"/>
    <col min="6" max="6" width="39" style="143" bestFit="1" customWidth="1"/>
    <col min="7" max="7" width="7.140625" style="125" bestFit="1" customWidth="1"/>
    <col min="8" max="8" width="9.140625" style="125" bestFit="1" customWidth="1"/>
    <col min="9" max="9" width="7.28515625" style="125" bestFit="1" customWidth="1"/>
    <col min="10" max="10" width="8.85546875" style="125" customWidth="1"/>
    <col min="11" max="11" width="6.28515625" style="125" bestFit="1" customWidth="1"/>
    <col min="12" max="12" width="6.5703125" style="125" bestFit="1" customWidth="1"/>
    <col min="13" max="13" width="9.140625" style="125" customWidth="1"/>
    <col min="14" max="14" width="8" style="125" bestFit="1" customWidth="1"/>
    <col min="15" max="15" width="12.7109375" style="125" bestFit="1" customWidth="1"/>
    <col min="16" max="16" width="9.28515625" style="125" bestFit="1" customWidth="1"/>
    <col min="17" max="17" width="12.140625" style="125" bestFit="1" customWidth="1"/>
    <col min="18" max="18" width="11.28515625" style="125" bestFit="1" customWidth="1"/>
    <col min="19" max="19" width="19" style="125" bestFit="1" customWidth="1"/>
    <col min="20" max="20" width="20.42578125" style="141" bestFit="1" customWidth="1"/>
    <col min="21" max="23" width="16.7109375" style="125" hidden="1" customWidth="1"/>
    <col min="24" max="138" width="0" style="125" hidden="1" customWidth="1"/>
    <col min="139" max="139" width="8.85546875" style="125" customWidth="1"/>
    <col min="140" max="140" width="13.5703125" style="125" customWidth="1"/>
    <col min="141" max="141" width="5.5703125" style="125" customWidth="1"/>
    <col min="142" max="16384" width="11.42578125" style="125"/>
  </cols>
  <sheetData>
    <row r="7" spans="1:20" ht="20.25">
      <c r="A7" s="461" t="s">
        <v>0</v>
      </c>
      <c r="B7" s="461"/>
      <c r="C7" s="461"/>
      <c r="D7" s="461"/>
      <c r="E7" s="461"/>
      <c r="F7" s="461"/>
      <c r="G7" s="461"/>
      <c r="H7" s="461"/>
      <c r="I7" s="461"/>
      <c r="J7" s="461"/>
      <c r="K7" s="461"/>
      <c r="L7" s="461"/>
      <c r="M7" s="461"/>
      <c r="N7" s="461"/>
      <c r="O7" s="461"/>
      <c r="P7" s="461"/>
      <c r="Q7" s="461"/>
      <c r="R7" s="461"/>
      <c r="S7" s="461"/>
      <c r="T7" s="461"/>
    </row>
    <row r="8" spans="1:20" ht="20.25">
      <c r="A8" s="461" t="s">
        <v>1</v>
      </c>
      <c r="B8" s="461"/>
      <c r="C8" s="461"/>
      <c r="D8" s="461"/>
      <c r="E8" s="461"/>
      <c r="F8" s="461"/>
      <c r="G8" s="461"/>
      <c r="H8" s="461"/>
      <c r="I8" s="461"/>
      <c r="J8" s="461"/>
      <c r="K8" s="461"/>
      <c r="L8" s="461"/>
      <c r="M8" s="461"/>
      <c r="N8" s="461"/>
      <c r="O8" s="461"/>
      <c r="P8" s="461"/>
      <c r="Q8" s="461"/>
      <c r="R8" s="461"/>
      <c r="S8" s="461"/>
      <c r="T8" s="461"/>
    </row>
    <row r="9" spans="1:20" ht="20.25">
      <c r="A9" s="277"/>
      <c r="B9" s="277"/>
      <c r="C9" s="126"/>
      <c r="D9" s="277"/>
      <c r="E9" s="127"/>
      <c r="F9" s="128"/>
      <c r="G9" s="277"/>
      <c r="H9" s="277"/>
      <c r="I9" s="277"/>
      <c r="J9" s="277"/>
      <c r="K9" s="277"/>
      <c r="L9" s="277"/>
      <c r="M9" s="277"/>
      <c r="N9" s="277"/>
      <c r="O9" s="277"/>
      <c r="P9" s="277"/>
      <c r="Q9" s="277"/>
      <c r="R9" s="277"/>
      <c r="S9" s="277"/>
      <c r="T9" s="126"/>
    </row>
    <row r="10" spans="1:20" ht="20.25">
      <c r="A10" s="280" t="s">
        <v>2</v>
      </c>
      <c r="B10" s="453" t="s">
        <v>280</v>
      </c>
      <c r="C10" s="453"/>
      <c r="D10" s="453"/>
      <c r="E10" s="453"/>
      <c r="F10" s="453"/>
      <c r="G10" s="453"/>
      <c r="H10" s="453"/>
      <c r="I10" s="453"/>
      <c r="J10" s="453"/>
      <c r="K10" s="453"/>
      <c r="L10" s="453"/>
      <c r="M10" s="453"/>
      <c r="N10" s="453"/>
      <c r="O10" s="453"/>
      <c r="P10" s="453"/>
      <c r="Q10" s="453"/>
      <c r="R10" s="453"/>
      <c r="S10" s="453"/>
      <c r="T10" s="453"/>
    </row>
    <row r="11" spans="1:20" ht="20.25">
      <c r="A11" s="280" t="s">
        <v>4</v>
      </c>
      <c r="B11" s="453" t="s">
        <v>281</v>
      </c>
      <c r="C11" s="453"/>
      <c r="D11" s="453"/>
      <c r="E11" s="453"/>
      <c r="F11" s="453"/>
      <c r="G11" s="453"/>
      <c r="H11" s="453"/>
      <c r="I11" s="453"/>
      <c r="J11" s="453"/>
      <c r="K11" s="453"/>
      <c r="L11" s="453"/>
      <c r="M11" s="453"/>
      <c r="N11" s="453"/>
      <c r="O11" s="453"/>
      <c r="P11" s="453"/>
      <c r="Q11" s="453"/>
      <c r="R11" s="453"/>
      <c r="S11" s="453"/>
      <c r="T11" s="453"/>
    </row>
    <row r="12" spans="1:20" ht="20.25" customHeight="1">
      <c r="A12" s="280" t="s">
        <v>6</v>
      </c>
      <c r="B12" s="462" t="s">
        <v>282</v>
      </c>
      <c r="C12" s="463"/>
      <c r="D12" s="463"/>
      <c r="E12" s="463"/>
      <c r="F12" s="463"/>
      <c r="G12" s="463"/>
      <c r="H12" s="463"/>
      <c r="I12" s="463"/>
      <c r="J12" s="463"/>
      <c r="K12" s="463"/>
      <c r="L12" s="463"/>
      <c r="M12" s="463"/>
      <c r="N12" s="463"/>
      <c r="O12" s="463"/>
      <c r="P12" s="463"/>
      <c r="Q12" s="463"/>
      <c r="R12" s="463"/>
      <c r="S12" s="463"/>
      <c r="T12" s="464"/>
    </row>
    <row r="13" spans="1:20" ht="20.25" customHeight="1">
      <c r="A13" s="281" t="s">
        <v>101</v>
      </c>
      <c r="B13" s="452" t="s">
        <v>283</v>
      </c>
      <c r="C13" s="453"/>
      <c r="D13" s="453"/>
      <c r="E13" s="453"/>
      <c r="F13" s="453"/>
      <c r="G13" s="453"/>
      <c r="H13" s="453"/>
      <c r="I13" s="453"/>
      <c r="J13" s="453"/>
      <c r="K13" s="453"/>
      <c r="L13" s="453"/>
      <c r="M13" s="453"/>
      <c r="N13" s="453"/>
      <c r="O13" s="453"/>
      <c r="P13" s="453"/>
      <c r="Q13" s="453"/>
      <c r="R13" s="453"/>
      <c r="S13" s="453"/>
      <c r="T13" s="453"/>
    </row>
    <row r="15" spans="1:20" ht="15" customHeight="1">
      <c r="A15" s="456" t="s">
        <v>7</v>
      </c>
      <c r="B15" s="456" t="s">
        <v>8</v>
      </c>
      <c r="C15" s="456" t="s">
        <v>9</v>
      </c>
      <c r="D15" s="458" t="s">
        <v>10</v>
      </c>
      <c r="E15" s="458"/>
      <c r="F15" s="459" t="s">
        <v>11</v>
      </c>
      <c r="G15" s="454" t="s">
        <v>12</v>
      </c>
      <c r="H15" s="454"/>
      <c r="I15" s="454"/>
      <c r="J15" s="454" t="s">
        <v>13</v>
      </c>
      <c r="K15" s="454"/>
      <c r="L15" s="454"/>
      <c r="M15" s="454" t="s">
        <v>14</v>
      </c>
      <c r="N15" s="454"/>
      <c r="O15" s="454"/>
      <c r="P15" s="454" t="s">
        <v>15</v>
      </c>
      <c r="Q15" s="454"/>
      <c r="R15" s="454"/>
      <c r="S15" s="455" t="s">
        <v>16</v>
      </c>
      <c r="T15" s="455" t="s">
        <v>17</v>
      </c>
    </row>
    <row r="16" spans="1:20" s="129" customFormat="1" ht="15" customHeight="1">
      <c r="A16" s="457"/>
      <c r="B16" s="457"/>
      <c r="C16" s="457"/>
      <c r="D16" s="278" t="s">
        <v>18</v>
      </c>
      <c r="E16" s="278" t="s">
        <v>19</v>
      </c>
      <c r="F16" s="460"/>
      <c r="G16" s="279" t="s">
        <v>20</v>
      </c>
      <c r="H16" s="279" t="s">
        <v>21</v>
      </c>
      <c r="I16" s="279" t="s">
        <v>22</v>
      </c>
      <c r="J16" s="279" t="s">
        <v>23</v>
      </c>
      <c r="K16" s="279" t="s">
        <v>24</v>
      </c>
      <c r="L16" s="279" t="s">
        <v>25</v>
      </c>
      <c r="M16" s="279" t="s">
        <v>26</v>
      </c>
      <c r="N16" s="279" t="s">
        <v>27</v>
      </c>
      <c r="O16" s="279" t="s">
        <v>28</v>
      </c>
      <c r="P16" s="279" t="s">
        <v>29</v>
      </c>
      <c r="Q16" s="279" t="s">
        <v>30</v>
      </c>
      <c r="R16" s="279" t="s">
        <v>31</v>
      </c>
      <c r="S16" s="455"/>
      <c r="T16" s="455"/>
    </row>
    <row r="17" spans="1:20" ht="38.25" customHeight="1">
      <c r="A17" s="486" t="s">
        <v>462</v>
      </c>
      <c r="B17" s="238" t="s">
        <v>284</v>
      </c>
      <c r="C17" s="238" t="s">
        <v>285</v>
      </c>
      <c r="D17" s="130" t="s">
        <v>19</v>
      </c>
      <c r="E17" s="131">
        <v>6</v>
      </c>
      <c r="F17" s="237" t="s">
        <v>468</v>
      </c>
      <c r="G17" s="131"/>
      <c r="H17" s="131">
        <v>1</v>
      </c>
      <c r="I17" s="131"/>
      <c r="J17" s="131">
        <v>1</v>
      </c>
      <c r="K17" s="131"/>
      <c r="L17" s="131">
        <v>1</v>
      </c>
      <c r="M17" s="131"/>
      <c r="N17" s="131">
        <v>1</v>
      </c>
      <c r="O17" s="131"/>
      <c r="P17" s="131">
        <v>1</v>
      </c>
      <c r="Q17" s="131">
        <v>1</v>
      </c>
      <c r="R17" s="131"/>
      <c r="S17" s="468" t="e">
        <f>SUM(#REF!)</f>
        <v>#REF!</v>
      </c>
      <c r="T17" s="477" t="s">
        <v>612</v>
      </c>
    </row>
    <row r="18" spans="1:20" ht="38.25">
      <c r="A18" s="487"/>
      <c r="B18" s="238" t="s">
        <v>286</v>
      </c>
      <c r="C18" s="238" t="s">
        <v>287</v>
      </c>
      <c r="D18" s="130" t="s">
        <v>19</v>
      </c>
      <c r="E18" s="131">
        <v>4</v>
      </c>
      <c r="F18" s="238" t="s">
        <v>469</v>
      </c>
      <c r="G18" s="131"/>
      <c r="H18" s="131"/>
      <c r="I18" s="131">
        <v>1</v>
      </c>
      <c r="J18" s="131"/>
      <c r="K18" s="131"/>
      <c r="L18" s="131">
        <v>1</v>
      </c>
      <c r="M18" s="131"/>
      <c r="N18" s="131"/>
      <c r="O18" s="131">
        <v>1</v>
      </c>
      <c r="P18" s="131"/>
      <c r="Q18" s="131"/>
      <c r="R18" s="131">
        <v>1</v>
      </c>
      <c r="S18" s="469"/>
      <c r="T18" s="478"/>
    </row>
    <row r="19" spans="1:20" ht="38.25">
      <c r="A19" s="487"/>
      <c r="B19" s="239" t="s">
        <v>288</v>
      </c>
      <c r="C19" s="238" t="s">
        <v>289</v>
      </c>
      <c r="D19" s="130" t="s">
        <v>244</v>
      </c>
      <c r="E19" s="132">
        <v>0.95</v>
      </c>
      <c r="F19" s="238" t="s">
        <v>470</v>
      </c>
      <c r="G19" s="294">
        <v>0.95</v>
      </c>
      <c r="H19" s="294">
        <v>0.95</v>
      </c>
      <c r="I19" s="294">
        <v>0.95</v>
      </c>
      <c r="J19" s="294">
        <v>0.95</v>
      </c>
      <c r="K19" s="294">
        <v>0.95</v>
      </c>
      <c r="L19" s="294">
        <v>0.95</v>
      </c>
      <c r="M19" s="294">
        <v>0.95</v>
      </c>
      <c r="N19" s="294">
        <v>0.95</v>
      </c>
      <c r="O19" s="294">
        <v>0.95</v>
      </c>
      <c r="P19" s="294">
        <v>0.95</v>
      </c>
      <c r="Q19" s="294">
        <v>0.95</v>
      </c>
      <c r="R19" s="294">
        <v>0.95</v>
      </c>
      <c r="S19" s="469"/>
      <c r="T19" s="478"/>
    </row>
    <row r="20" spans="1:20" ht="25.5">
      <c r="A20" s="487"/>
      <c r="B20" s="238" t="s">
        <v>290</v>
      </c>
      <c r="C20" s="239" t="s">
        <v>291</v>
      </c>
      <c r="D20" s="130" t="s">
        <v>19</v>
      </c>
      <c r="E20" s="131">
        <v>4</v>
      </c>
      <c r="F20" s="238" t="s">
        <v>471</v>
      </c>
      <c r="G20" s="131"/>
      <c r="H20" s="131"/>
      <c r="I20" s="131"/>
      <c r="J20" s="131"/>
      <c r="K20" s="131"/>
      <c r="L20" s="131">
        <v>1</v>
      </c>
      <c r="M20" s="131"/>
      <c r="N20" s="131"/>
      <c r="O20" s="131"/>
      <c r="P20" s="131"/>
      <c r="Q20" s="131"/>
      <c r="R20" s="131"/>
      <c r="S20" s="469"/>
      <c r="T20" s="478"/>
    </row>
    <row r="21" spans="1:20" ht="25.5">
      <c r="A21" s="487"/>
      <c r="B21" s="238" t="s">
        <v>292</v>
      </c>
      <c r="C21" s="238" t="s">
        <v>293</v>
      </c>
      <c r="D21" s="130" t="s">
        <v>97</v>
      </c>
      <c r="E21" s="131">
        <v>10</v>
      </c>
      <c r="F21" s="238" t="s">
        <v>472</v>
      </c>
      <c r="G21" s="131"/>
      <c r="H21" s="131"/>
      <c r="I21" s="131">
        <v>2</v>
      </c>
      <c r="J21" s="131"/>
      <c r="K21" s="131"/>
      <c r="L21" s="131">
        <v>2</v>
      </c>
      <c r="M21" s="131"/>
      <c r="N21" s="131"/>
      <c r="O21" s="131">
        <v>2</v>
      </c>
      <c r="P21" s="131"/>
      <c r="Q21" s="131"/>
      <c r="R21" s="131">
        <v>2</v>
      </c>
      <c r="S21" s="469"/>
      <c r="T21" s="478"/>
    </row>
    <row r="22" spans="1:20" ht="25.5">
      <c r="A22" s="487"/>
      <c r="B22" s="238" t="s">
        <v>294</v>
      </c>
      <c r="C22" s="238" t="s">
        <v>295</v>
      </c>
      <c r="D22" s="130" t="s">
        <v>244</v>
      </c>
      <c r="E22" s="132">
        <v>0.95</v>
      </c>
      <c r="F22" s="238" t="s">
        <v>473</v>
      </c>
      <c r="G22" s="131">
        <v>6</v>
      </c>
      <c r="H22" s="131">
        <v>5</v>
      </c>
      <c r="I22" s="131">
        <v>7</v>
      </c>
      <c r="J22" s="131">
        <v>4</v>
      </c>
      <c r="K22" s="131">
        <v>3</v>
      </c>
      <c r="L22" s="131">
        <v>2</v>
      </c>
      <c r="M22" s="131">
        <v>3</v>
      </c>
      <c r="N22" s="131">
        <v>3</v>
      </c>
      <c r="O22" s="131">
        <v>3</v>
      </c>
      <c r="P22" s="131">
        <v>7</v>
      </c>
      <c r="Q22" s="131">
        <v>2</v>
      </c>
      <c r="R22" s="131">
        <v>5</v>
      </c>
      <c r="S22" s="469"/>
      <c r="T22" s="478"/>
    </row>
    <row r="23" spans="1:20" ht="63.75">
      <c r="A23" s="487"/>
      <c r="B23" s="238" t="s">
        <v>296</v>
      </c>
      <c r="C23" s="239" t="s">
        <v>297</v>
      </c>
      <c r="D23" s="130" t="s">
        <v>58</v>
      </c>
      <c r="E23" s="133">
        <v>2</v>
      </c>
      <c r="F23" s="239" t="s">
        <v>474</v>
      </c>
      <c r="G23" s="131"/>
      <c r="H23" s="131">
        <v>1</v>
      </c>
      <c r="I23" s="131">
        <v>1</v>
      </c>
      <c r="J23" s="131"/>
      <c r="K23" s="131"/>
      <c r="L23" s="131"/>
      <c r="M23" s="131"/>
      <c r="N23" s="131"/>
      <c r="O23" s="131"/>
      <c r="P23" s="131"/>
      <c r="Q23" s="131"/>
      <c r="R23" s="131"/>
      <c r="S23" s="470"/>
      <c r="T23" s="479"/>
    </row>
    <row r="24" spans="1:20" ht="25.5">
      <c r="A24" s="488" t="s">
        <v>463</v>
      </c>
      <c r="B24" s="283" t="s">
        <v>298</v>
      </c>
      <c r="C24" s="283" t="s">
        <v>299</v>
      </c>
      <c r="D24" s="134" t="s">
        <v>19</v>
      </c>
      <c r="E24" s="134">
        <v>12</v>
      </c>
      <c r="F24" s="285" t="s">
        <v>652</v>
      </c>
      <c r="G24" s="134">
        <v>1</v>
      </c>
      <c r="H24" s="134">
        <v>1</v>
      </c>
      <c r="I24" s="134">
        <v>1</v>
      </c>
      <c r="J24" s="134">
        <v>1</v>
      </c>
      <c r="K24" s="134">
        <v>1</v>
      </c>
      <c r="L24" s="134">
        <v>1</v>
      </c>
      <c r="M24" s="134">
        <v>1</v>
      </c>
      <c r="N24" s="134">
        <v>1</v>
      </c>
      <c r="O24" s="134">
        <v>1</v>
      </c>
      <c r="P24" s="134">
        <v>1</v>
      </c>
      <c r="Q24" s="134">
        <v>1</v>
      </c>
      <c r="R24" s="134">
        <v>1</v>
      </c>
      <c r="S24" s="471" t="e">
        <f>SUM(#REF!)</f>
        <v>#REF!</v>
      </c>
      <c r="T24" s="474" t="s">
        <v>656</v>
      </c>
    </row>
    <row r="25" spans="1:20" ht="25.5">
      <c r="A25" s="489"/>
      <c r="B25" s="284" t="s">
        <v>634</v>
      </c>
      <c r="C25" s="283" t="s">
        <v>300</v>
      </c>
      <c r="D25" s="136" t="s">
        <v>58</v>
      </c>
      <c r="E25" s="135">
        <v>4</v>
      </c>
      <c r="F25" s="285" t="s">
        <v>475</v>
      </c>
      <c r="G25" s="135">
        <v>1</v>
      </c>
      <c r="H25" s="135"/>
      <c r="I25" s="135"/>
      <c r="J25" s="135">
        <v>1</v>
      </c>
      <c r="K25" s="135"/>
      <c r="L25" s="135"/>
      <c r="M25" s="135">
        <v>1</v>
      </c>
      <c r="N25" s="135"/>
      <c r="O25" s="135"/>
      <c r="P25" s="135">
        <v>1</v>
      </c>
      <c r="Q25" s="135"/>
      <c r="R25" s="135"/>
      <c r="S25" s="472"/>
      <c r="T25" s="475"/>
    </row>
    <row r="26" spans="1:20" ht="25.5">
      <c r="A26" s="489"/>
      <c r="B26" s="284" t="s">
        <v>301</v>
      </c>
      <c r="C26" s="283" t="s">
        <v>302</v>
      </c>
      <c r="D26" s="136" t="s">
        <v>58</v>
      </c>
      <c r="E26" s="135">
        <v>12</v>
      </c>
      <c r="F26" s="285" t="s">
        <v>653</v>
      </c>
      <c r="G26" s="135">
        <v>1</v>
      </c>
      <c r="H26" s="135">
        <v>1</v>
      </c>
      <c r="I26" s="135">
        <v>1</v>
      </c>
      <c r="J26" s="135">
        <v>1</v>
      </c>
      <c r="K26" s="135">
        <v>1</v>
      </c>
      <c r="L26" s="135">
        <v>1</v>
      </c>
      <c r="M26" s="135">
        <v>1</v>
      </c>
      <c r="N26" s="135">
        <v>1</v>
      </c>
      <c r="O26" s="135">
        <v>1</v>
      </c>
      <c r="P26" s="135">
        <v>1</v>
      </c>
      <c r="Q26" s="135">
        <v>1</v>
      </c>
      <c r="R26" s="135">
        <v>1</v>
      </c>
      <c r="S26" s="472"/>
      <c r="T26" s="475"/>
    </row>
    <row r="27" spans="1:20" ht="25.5">
      <c r="A27" s="489"/>
      <c r="B27" s="284" t="s">
        <v>303</v>
      </c>
      <c r="C27" s="283" t="s">
        <v>304</v>
      </c>
      <c r="D27" s="136" t="s">
        <v>58</v>
      </c>
      <c r="E27" s="135">
        <v>1</v>
      </c>
      <c r="F27" s="285" t="s">
        <v>654</v>
      </c>
      <c r="G27" s="135"/>
      <c r="H27" s="135"/>
      <c r="I27" s="135"/>
      <c r="J27" s="135">
        <v>1</v>
      </c>
      <c r="K27" s="135"/>
      <c r="L27" s="135"/>
      <c r="M27" s="135"/>
      <c r="N27" s="135"/>
      <c r="O27" s="135"/>
      <c r="P27" s="135"/>
      <c r="Q27" s="135"/>
      <c r="R27" s="135"/>
      <c r="S27" s="472"/>
      <c r="T27" s="475"/>
    </row>
    <row r="28" spans="1:20" ht="25.5">
      <c r="A28" s="489"/>
      <c r="B28" s="284" t="s">
        <v>635</v>
      </c>
      <c r="C28" s="283" t="s">
        <v>636</v>
      </c>
      <c r="D28" s="136" t="s">
        <v>58</v>
      </c>
      <c r="E28" s="135">
        <v>1</v>
      </c>
      <c r="F28" s="285" t="s">
        <v>655</v>
      </c>
      <c r="G28" s="135"/>
      <c r="H28" s="135"/>
      <c r="I28" s="135"/>
      <c r="J28" s="135"/>
      <c r="K28" s="135"/>
      <c r="L28" s="135">
        <v>1</v>
      </c>
      <c r="M28" s="135"/>
      <c r="N28" s="135"/>
      <c r="O28" s="135"/>
      <c r="P28" s="135"/>
      <c r="Q28" s="135"/>
      <c r="R28" s="135"/>
      <c r="S28" s="472"/>
      <c r="T28" s="475"/>
    </row>
    <row r="29" spans="1:20" ht="63.75">
      <c r="A29" s="489"/>
      <c r="B29" s="286" t="s">
        <v>305</v>
      </c>
      <c r="C29" s="286" t="s">
        <v>306</v>
      </c>
      <c r="D29" s="136" t="s">
        <v>58</v>
      </c>
      <c r="E29" s="136">
        <v>2</v>
      </c>
      <c r="F29" s="285" t="s">
        <v>476</v>
      </c>
      <c r="G29" s="136"/>
      <c r="H29" s="136">
        <v>1</v>
      </c>
      <c r="I29" s="136">
        <v>1</v>
      </c>
      <c r="J29" s="136"/>
      <c r="K29" s="136"/>
      <c r="L29" s="136"/>
      <c r="M29" s="136"/>
      <c r="N29" s="136"/>
      <c r="O29" s="136"/>
      <c r="P29" s="136"/>
      <c r="Q29" s="136"/>
      <c r="R29" s="136"/>
      <c r="S29" s="472"/>
      <c r="T29" s="475"/>
    </row>
    <row r="30" spans="1:20" ht="38.25">
      <c r="A30" s="489"/>
      <c r="B30" s="284" t="s">
        <v>307</v>
      </c>
      <c r="C30" s="284" t="s">
        <v>306</v>
      </c>
      <c r="D30" s="135" t="s">
        <v>42</v>
      </c>
      <c r="E30" s="144">
        <v>0.95</v>
      </c>
      <c r="F30" s="285" t="s">
        <v>477</v>
      </c>
      <c r="G30" s="136"/>
      <c r="H30" s="136"/>
      <c r="I30" s="136"/>
      <c r="J30" s="136"/>
      <c r="K30" s="136"/>
      <c r="L30" s="139">
        <v>0.95</v>
      </c>
      <c r="M30" s="136"/>
      <c r="N30" s="136"/>
      <c r="O30" s="136"/>
      <c r="P30" s="136"/>
      <c r="Q30" s="136"/>
      <c r="R30" s="139">
        <v>0.95</v>
      </c>
      <c r="S30" s="472"/>
      <c r="T30" s="475"/>
    </row>
    <row r="31" spans="1:20" ht="63.75">
      <c r="A31" s="490"/>
      <c r="B31" s="284" t="s">
        <v>308</v>
      </c>
      <c r="C31" s="284" t="s">
        <v>306</v>
      </c>
      <c r="D31" s="135" t="s">
        <v>19</v>
      </c>
      <c r="E31" s="135">
        <v>15</v>
      </c>
      <c r="F31" s="285" t="s">
        <v>478</v>
      </c>
      <c r="G31" s="136"/>
      <c r="H31" s="136"/>
      <c r="I31" s="135">
        <v>5</v>
      </c>
      <c r="J31" s="136"/>
      <c r="K31" s="136"/>
      <c r="L31" s="295"/>
      <c r="M31" s="135">
        <v>5</v>
      </c>
      <c r="N31" s="136"/>
      <c r="O31" s="136"/>
      <c r="P31" s="295"/>
      <c r="Q31" s="135">
        <v>5</v>
      </c>
      <c r="R31" s="136"/>
      <c r="S31" s="473"/>
      <c r="T31" s="476"/>
    </row>
    <row r="32" spans="1:20" ht="25.5">
      <c r="A32" s="491" t="s">
        <v>464</v>
      </c>
      <c r="B32" s="282" t="s">
        <v>309</v>
      </c>
      <c r="C32" s="282" t="s">
        <v>300</v>
      </c>
      <c r="D32" s="131" t="s">
        <v>19</v>
      </c>
      <c r="E32" s="131">
        <v>2</v>
      </c>
      <c r="F32" s="238" t="s">
        <v>479</v>
      </c>
      <c r="G32" s="131"/>
      <c r="H32" s="131">
        <v>1</v>
      </c>
      <c r="I32" s="131"/>
      <c r="J32" s="131"/>
      <c r="K32" s="131"/>
      <c r="L32" s="131"/>
      <c r="M32" s="131"/>
      <c r="N32" s="131"/>
      <c r="O32" s="131"/>
      <c r="P32" s="131"/>
      <c r="Q32" s="131"/>
      <c r="R32" s="131">
        <v>1</v>
      </c>
      <c r="S32" s="468" t="e">
        <f>SUM(#REF!)</f>
        <v>#REF!</v>
      </c>
      <c r="T32" s="477" t="s">
        <v>381</v>
      </c>
    </row>
    <row r="33" spans="1:20" ht="25.5">
      <c r="A33" s="492"/>
      <c r="B33" s="282" t="s">
        <v>637</v>
      </c>
      <c r="C33" s="282" t="s">
        <v>300</v>
      </c>
      <c r="D33" s="131" t="s">
        <v>42</v>
      </c>
      <c r="E33" s="132">
        <v>0.9</v>
      </c>
      <c r="F33" s="238" t="s">
        <v>480</v>
      </c>
      <c r="G33" s="132">
        <v>0.9</v>
      </c>
      <c r="H33" s="132">
        <v>0.9</v>
      </c>
      <c r="I33" s="132">
        <v>0.9</v>
      </c>
      <c r="J33" s="132">
        <v>0.9</v>
      </c>
      <c r="K33" s="132">
        <v>0.9</v>
      </c>
      <c r="L33" s="132">
        <v>0.9</v>
      </c>
      <c r="M33" s="132">
        <v>0.9</v>
      </c>
      <c r="N33" s="132">
        <v>0.9</v>
      </c>
      <c r="O33" s="132">
        <v>0.9</v>
      </c>
      <c r="P33" s="132">
        <v>0.9</v>
      </c>
      <c r="Q33" s="132">
        <v>0.9</v>
      </c>
      <c r="R33" s="132">
        <v>0.9</v>
      </c>
      <c r="S33" s="469"/>
      <c r="T33" s="478"/>
    </row>
    <row r="34" spans="1:20" s="287" customFormat="1" ht="25.5">
      <c r="A34" s="492"/>
      <c r="B34" s="282" t="s">
        <v>309</v>
      </c>
      <c r="C34" s="282" t="s">
        <v>300</v>
      </c>
      <c r="D34" s="131" t="s">
        <v>19</v>
      </c>
      <c r="E34" s="131">
        <v>4</v>
      </c>
      <c r="F34" s="238" t="s">
        <v>481</v>
      </c>
      <c r="G34" s="131">
        <v>4</v>
      </c>
      <c r="H34" s="296"/>
      <c r="I34" s="296"/>
      <c r="J34" s="296"/>
      <c r="K34" s="296"/>
      <c r="L34" s="296"/>
      <c r="M34" s="296"/>
      <c r="N34" s="296"/>
      <c r="O34" s="296"/>
      <c r="P34" s="296"/>
      <c r="Q34" s="296"/>
      <c r="R34" s="296"/>
      <c r="S34" s="470"/>
      <c r="T34" s="479"/>
    </row>
    <row r="35" spans="1:20" ht="38.25">
      <c r="A35" s="465" t="s">
        <v>465</v>
      </c>
      <c r="B35" s="288" t="s">
        <v>310</v>
      </c>
      <c r="C35" s="288" t="s">
        <v>311</v>
      </c>
      <c r="D35" s="140" t="s">
        <v>42</v>
      </c>
      <c r="E35" s="138">
        <v>0.95</v>
      </c>
      <c r="F35" s="243" t="s">
        <v>482</v>
      </c>
      <c r="G35" s="140"/>
      <c r="H35" s="140"/>
      <c r="I35" s="140"/>
      <c r="J35" s="138">
        <v>0.95</v>
      </c>
      <c r="K35" s="140"/>
      <c r="L35" s="140"/>
      <c r="M35" s="140"/>
      <c r="N35" s="140"/>
      <c r="O35" s="138">
        <v>0.95</v>
      </c>
      <c r="P35" s="140"/>
      <c r="Q35" s="140"/>
      <c r="R35" s="140"/>
      <c r="S35" s="480" t="e">
        <f>SUM(#REF!)</f>
        <v>#REF!</v>
      </c>
      <c r="T35" s="483" t="s">
        <v>613</v>
      </c>
    </row>
    <row r="36" spans="1:20" ht="38.25">
      <c r="A36" s="466"/>
      <c r="B36" s="284" t="s">
        <v>312</v>
      </c>
      <c r="C36" s="288" t="s">
        <v>311</v>
      </c>
      <c r="D36" s="135" t="s">
        <v>19</v>
      </c>
      <c r="E36" s="135">
        <v>1</v>
      </c>
      <c r="F36" s="241" t="s">
        <v>483</v>
      </c>
      <c r="G36" s="135"/>
      <c r="H36" s="135"/>
      <c r="I36" s="135"/>
      <c r="J36" s="135">
        <v>1</v>
      </c>
      <c r="K36" s="135"/>
      <c r="L36" s="135"/>
      <c r="M36" s="135"/>
      <c r="N36" s="135"/>
      <c r="O36" s="135"/>
      <c r="P36" s="135"/>
      <c r="Q36" s="135"/>
      <c r="R36" s="135"/>
      <c r="S36" s="481"/>
      <c r="T36" s="484"/>
    </row>
    <row r="37" spans="1:20" ht="25.5">
      <c r="A37" s="466"/>
      <c r="B37" s="289" t="s">
        <v>638</v>
      </c>
      <c r="C37" s="288" t="s">
        <v>313</v>
      </c>
      <c r="D37" s="135" t="s">
        <v>42</v>
      </c>
      <c r="E37" s="139">
        <v>0.95</v>
      </c>
      <c r="F37" s="241" t="s">
        <v>484</v>
      </c>
      <c r="G37" s="135"/>
      <c r="H37" s="135"/>
      <c r="I37" s="135"/>
      <c r="J37" s="135"/>
      <c r="K37" s="135"/>
      <c r="L37" s="135"/>
      <c r="M37" s="135"/>
      <c r="N37" s="135"/>
      <c r="O37" s="135"/>
      <c r="P37" s="135"/>
      <c r="Q37" s="135"/>
      <c r="R37" s="135"/>
      <c r="S37" s="481"/>
      <c r="T37" s="484"/>
    </row>
    <row r="38" spans="1:20" ht="38.25">
      <c r="A38" s="467"/>
      <c r="B38" s="283" t="s">
        <v>314</v>
      </c>
      <c r="C38" s="288" t="s">
        <v>311</v>
      </c>
      <c r="D38" s="140" t="s">
        <v>19</v>
      </c>
      <c r="E38" s="134">
        <v>8</v>
      </c>
      <c r="F38" s="242" t="s">
        <v>485</v>
      </c>
      <c r="G38" s="134"/>
      <c r="H38" s="134"/>
      <c r="I38" s="134"/>
      <c r="J38" s="134"/>
      <c r="K38" s="134"/>
      <c r="L38" s="134">
        <v>1</v>
      </c>
      <c r="M38" s="134">
        <v>1</v>
      </c>
      <c r="N38" s="134">
        <v>2</v>
      </c>
      <c r="O38" s="134">
        <v>2</v>
      </c>
      <c r="P38" s="134">
        <v>1</v>
      </c>
      <c r="Q38" s="134">
        <v>1</v>
      </c>
      <c r="R38" s="134"/>
      <c r="S38" s="482"/>
      <c r="T38" s="485"/>
    </row>
    <row r="39" spans="1:20" ht="25.5">
      <c r="A39" s="236" t="s">
        <v>466</v>
      </c>
      <c r="B39" s="238" t="s">
        <v>315</v>
      </c>
      <c r="C39" s="238" t="s">
        <v>316</v>
      </c>
      <c r="D39" s="38" t="s">
        <v>58</v>
      </c>
      <c r="E39" s="131">
        <v>1</v>
      </c>
      <c r="F39" s="238" t="s">
        <v>486</v>
      </c>
      <c r="G39" s="131"/>
      <c r="H39" s="131"/>
      <c r="I39" s="131"/>
      <c r="J39" s="131">
        <v>1</v>
      </c>
      <c r="K39" s="131"/>
      <c r="L39" s="131"/>
      <c r="M39" s="131"/>
      <c r="N39" s="131"/>
      <c r="O39" s="131"/>
      <c r="P39" s="131"/>
      <c r="Q39" s="131"/>
      <c r="R39" s="131"/>
      <c r="S39" s="298" t="e">
        <f>#REF!</f>
        <v>#REF!</v>
      </c>
      <c r="T39" s="130" t="s">
        <v>656</v>
      </c>
    </row>
    <row r="40" spans="1:20" ht="25.5">
      <c r="A40" s="243" t="s">
        <v>467</v>
      </c>
      <c r="B40" s="243" t="s">
        <v>317</v>
      </c>
      <c r="C40" s="243" t="s">
        <v>318</v>
      </c>
      <c r="D40" s="137" t="s">
        <v>97</v>
      </c>
      <c r="E40" s="140">
        <v>1</v>
      </c>
      <c r="F40" s="243" t="s">
        <v>487</v>
      </c>
      <c r="G40" s="140"/>
      <c r="H40" s="140"/>
      <c r="I40" s="140"/>
      <c r="J40" s="140"/>
      <c r="K40" s="140"/>
      <c r="L40" s="140"/>
      <c r="M40" s="140">
        <v>5</v>
      </c>
      <c r="N40" s="140"/>
      <c r="O40" s="140"/>
      <c r="P40" s="140"/>
      <c r="Q40" s="140"/>
      <c r="R40" s="140"/>
      <c r="S40" s="299">
        <v>0</v>
      </c>
      <c r="T40" s="297" t="s">
        <v>185</v>
      </c>
    </row>
    <row r="45" spans="1:20" customFormat="1" ht="15">
      <c r="C45" s="25"/>
    </row>
  </sheetData>
  <mergeCells count="29">
    <mergeCell ref="A15:A16"/>
    <mergeCell ref="T17:T23"/>
    <mergeCell ref="A17:A23"/>
    <mergeCell ref="A24:A31"/>
    <mergeCell ref="A32:A34"/>
    <mergeCell ref="A35:A38"/>
    <mergeCell ref="S17:S23"/>
    <mergeCell ref="S24:S31"/>
    <mergeCell ref="T24:T31"/>
    <mergeCell ref="S32:S34"/>
    <mergeCell ref="T32:T34"/>
    <mergeCell ref="S35:S38"/>
    <mergeCell ref="T35:T38"/>
    <mergeCell ref="A7:T7"/>
    <mergeCell ref="A8:T8"/>
    <mergeCell ref="B10:T10"/>
    <mergeCell ref="B11:T11"/>
    <mergeCell ref="B12:T12"/>
    <mergeCell ref="B13:T13"/>
    <mergeCell ref="J15:L15"/>
    <mergeCell ref="M15:O15"/>
    <mergeCell ref="P15:R15"/>
    <mergeCell ref="S15:S16"/>
    <mergeCell ref="T15:T16"/>
    <mergeCell ref="B15:B16"/>
    <mergeCell ref="C15:C16"/>
    <mergeCell ref="D15:E15"/>
    <mergeCell ref="F15:F16"/>
    <mergeCell ref="G15:I15"/>
  </mergeCells>
  <pageMargins left="0.7" right="0.7" top="0.75" bottom="0.75" header="0.3" footer="0.3"/>
  <pageSetup scale="3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7:T32"/>
  <sheetViews>
    <sheetView showGridLines="0" zoomScale="85" zoomScaleNormal="85" workbookViewId="0">
      <selection activeCell="A15" sqref="A15:A16"/>
    </sheetView>
  </sheetViews>
  <sheetFormatPr baseColWidth="10" defaultColWidth="11.42578125" defaultRowHeight="15"/>
  <cols>
    <col min="1" max="1" width="33.85546875" customWidth="1"/>
    <col min="2" max="2" width="27.7109375" customWidth="1"/>
    <col min="3" max="3" width="23.7109375" style="25" customWidth="1"/>
    <col min="4" max="4" width="16.140625" customWidth="1"/>
    <col min="5" max="5" width="8.85546875" customWidth="1"/>
    <col min="6" max="6" width="31.85546875" customWidth="1"/>
    <col min="7" max="14" width="8.7109375" customWidth="1"/>
    <col min="15" max="15" width="11.140625" customWidth="1"/>
    <col min="16" max="16" width="8.7109375" customWidth="1"/>
    <col min="17" max="17" width="11.140625" customWidth="1"/>
    <col min="18" max="18" width="9.85546875" customWidth="1"/>
    <col min="19" max="19" width="16.140625" bestFit="1" customWidth="1"/>
    <col min="20" max="20" width="36.85546875" customWidth="1"/>
  </cols>
  <sheetData>
    <row r="7" spans="1:20" ht="21">
      <c r="A7" s="393" t="s">
        <v>0</v>
      </c>
      <c r="B7" s="393"/>
      <c r="C7" s="393"/>
      <c r="D7" s="393"/>
      <c r="E7" s="393"/>
      <c r="F7" s="393"/>
      <c r="G7" s="393"/>
      <c r="H7" s="393"/>
      <c r="I7" s="393"/>
      <c r="J7" s="393"/>
      <c r="K7" s="393"/>
      <c r="L7" s="393"/>
      <c r="M7" s="393"/>
      <c r="N7" s="393"/>
      <c r="O7" s="393"/>
      <c r="P7" s="393"/>
      <c r="Q7" s="393"/>
      <c r="R7" s="393"/>
      <c r="S7" s="393"/>
      <c r="T7" s="393"/>
    </row>
    <row r="8" spans="1:20" ht="21">
      <c r="A8" s="393" t="s">
        <v>1</v>
      </c>
      <c r="B8" s="393"/>
      <c r="C8" s="393"/>
      <c r="D8" s="393"/>
      <c r="E8" s="393"/>
      <c r="F8" s="393"/>
      <c r="G8" s="393"/>
      <c r="H8" s="393"/>
      <c r="I8" s="393"/>
      <c r="J8" s="393"/>
      <c r="K8" s="393"/>
      <c r="L8" s="393"/>
      <c r="M8" s="393"/>
      <c r="N8" s="393"/>
      <c r="O8" s="393"/>
      <c r="P8" s="393"/>
      <c r="Q8" s="393"/>
      <c r="R8" s="393"/>
      <c r="S8" s="393"/>
      <c r="T8" s="393"/>
    </row>
    <row r="9" spans="1:20" ht="21">
      <c r="A9" s="2"/>
      <c r="B9" s="2"/>
      <c r="C9" s="1"/>
      <c r="D9" s="2"/>
      <c r="E9" s="2"/>
      <c r="F9" s="2"/>
      <c r="G9" s="2"/>
      <c r="H9" s="2"/>
      <c r="I9" s="2"/>
      <c r="J9" s="2"/>
      <c r="K9" s="2"/>
      <c r="L9" s="2"/>
      <c r="M9" s="2"/>
      <c r="N9" s="2"/>
      <c r="O9" s="2"/>
      <c r="P9" s="2"/>
      <c r="Q9" s="2"/>
      <c r="R9" s="2"/>
      <c r="S9" s="2"/>
      <c r="T9" s="2"/>
    </row>
    <row r="10" spans="1:20" ht="21">
      <c r="A10" s="189" t="s">
        <v>2</v>
      </c>
      <c r="B10" s="394" t="s">
        <v>213</v>
      </c>
      <c r="C10" s="394"/>
      <c r="D10" s="394"/>
      <c r="E10" s="394"/>
      <c r="F10" s="394"/>
      <c r="G10" s="394"/>
      <c r="H10" s="394"/>
      <c r="I10" s="394"/>
      <c r="J10" s="394"/>
      <c r="K10" s="394"/>
      <c r="L10" s="394"/>
      <c r="M10" s="394"/>
      <c r="N10" s="394"/>
      <c r="O10" s="394"/>
      <c r="P10" s="394"/>
      <c r="Q10" s="394"/>
      <c r="R10" s="394"/>
      <c r="S10" s="394"/>
      <c r="T10" s="394"/>
    </row>
    <row r="11" spans="1:20" ht="21">
      <c r="A11" s="189" t="s">
        <v>4</v>
      </c>
      <c r="B11" s="394" t="s">
        <v>214</v>
      </c>
      <c r="C11" s="394"/>
      <c r="D11" s="394"/>
      <c r="E11" s="394"/>
      <c r="F11" s="394"/>
      <c r="G11" s="394"/>
      <c r="H11" s="394"/>
      <c r="I11" s="394"/>
      <c r="J11" s="394"/>
      <c r="K11" s="394"/>
      <c r="L11" s="394"/>
      <c r="M11" s="394"/>
      <c r="N11" s="394"/>
      <c r="O11" s="394"/>
      <c r="P11" s="394"/>
      <c r="Q11" s="394"/>
      <c r="R11" s="394"/>
      <c r="S11" s="394"/>
      <c r="T11" s="394"/>
    </row>
    <row r="12" spans="1:20" ht="21.75" thickBot="1">
      <c r="A12" s="189" t="s">
        <v>6</v>
      </c>
      <c r="B12" s="493" t="s">
        <v>215</v>
      </c>
      <c r="C12" s="494"/>
      <c r="D12" s="494"/>
      <c r="E12" s="494"/>
      <c r="F12" s="494"/>
      <c r="G12" s="494"/>
      <c r="H12" s="494"/>
      <c r="I12" s="494"/>
      <c r="J12" s="494"/>
      <c r="K12" s="494"/>
      <c r="L12" s="494"/>
      <c r="M12" s="494"/>
      <c r="N12" s="494"/>
      <c r="O12" s="494"/>
      <c r="P12" s="494"/>
      <c r="Q12" s="494"/>
      <c r="R12" s="494"/>
      <c r="S12" s="494"/>
      <c r="T12" s="495"/>
    </row>
    <row r="13" spans="1:20" ht="21">
      <c r="A13" s="190" t="s">
        <v>101</v>
      </c>
      <c r="B13" s="394" t="s">
        <v>216</v>
      </c>
      <c r="C13" s="394"/>
      <c r="D13" s="394"/>
      <c r="E13" s="394"/>
      <c r="F13" s="394"/>
      <c r="G13" s="394"/>
      <c r="H13" s="394"/>
      <c r="I13" s="394"/>
      <c r="J13" s="394"/>
      <c r="K13" s="394"/>
      <c r="L13" s="394"/>
      <c r="M13" s="394"/>
      <c r="N13" s="394"/>
      <c r="O13" s="394"/>
      <c r="P13" s="394"/>
      <c r="Q13" s="394"/>
      <c r="R13" s="394"/>
      <c r="S13" s="394"/>
      <c r="T13" s="394"/>
    </row>
    <row r="15" spans="1:20">
      <c r="A15" s="499" t="s">
        <v>7</v>
      </c>
      <c r="B15" s="499" t="s">
        <v>8</v>
      </c>
      <c r="C15" s="499" t="s">
        <v>9</v>
      </c>
      <c r="D15" s="401" t="s">
        <v>10</v>
      </c>
      <c r="E15" s="401"/>
      <c r="F15" s="392" t="s">
        <v>11</v>
      </c>
      <c r="G15" s="398" t="s">
        <v>12</v>
      </c>
      <c r="H15" s="398"/>
      <c r="I15" s="398"/>
      <c r="J15" s="398" t="s">
        <v>13</v>
      </c>
      <c r="K15" s="398"/>
      <c r="L15" s="398"/>
      <c r="M15" s="398" t="s">
        <v>14</v>
      </c>
      <c r="N15" s="398"/>
      <c r="O15" s="398"/>
      <c r="P15" s="398" t="s">
        <v>15</v>
      </c>
      <c r="Q15" s="398"/>
      <c r="R15" s="398"/>
      <c r="S15" s="392" t="s">
        <v>16</v>
      </c>
      <c r="T15" s="392" t="s">
        <v>17</v>
      </c>
    </row>
    <row r="16" spans="1:20" s="7" customFormat="1" ht="30">
      <c r="A16" s="499"/>
      <c r="B16" s="499"/>
      <c r="C16" s="499"/>
      <c r="D16" s="5" t="s">
        <v>18</v>
      </c>
      <c r="E16" s="5" t="s">
        <v>19</v>
      </c>
      <c r="F16" s="392"/>
      <c r="G16" s="5" t="s">
        <v>20</v>
      </c>
      <c r="H16" s="5" t="s">
        <v>21</v>
      </c>
      <c r="I16" s="5" t="s">
        <v>22</v>
      </c>
      <c r="J16" s="5" t="s">
        <v>23</v>
      </c>
      <c r="K16" s="5" t="s">
        <v>24</v>
      </c>
      <c r="L16" s="5" t="s">
        <v>25</v>
      </c>
      <c r="M16" s="5" t="s">
        <v>26</v>
      </c>
      <c r="N16" s="5" t="s">
        <v>27</v>
      </c>
      <c r="O16" s="5" t="s">
        <v>28</v>
      </c>
      <c r="P16" s="5" t="s">
        <v>29</v>
      </c>
      <c r="Q16" s="5" t="s">
        <v>30</v>
      </c>
      <c r="R16" s="5" t="s">
        <v>31</v>
      </c>
      <c r="S16" s="392"/>
      <c r="T16" s="392"/>
    </row>
    <row r="17" spans="1:20" ht="85.5">
      <c r="A17" s="500" t="s">
        <v>488</v>
      </c>
      <c r="B17" s="424" t="s">
        <v>217</v>
      </c>
      <c r="C17" s="229" t="s">
        <v>218</v>
      </c>
      <c r="D17" s="421" t="s">
        <v>19</v>
      </c>
      <c r="E17" s="9">
        <v>2</v>
      </c>
      <c r="F17" s="119" t="s">
        <v>499</v>
      </c>
      <c r="G17" s="37"/>
      <c r="H17" s="37"/>
      <c r="I17" s="37">
        <v>1</v>
      </c>
      <c r="J17" s="37"/>
      <c r="K17" s="37"/>
      <c r="L17" s="37"/>
      <c r="M17" s="37"/>
      <c r="N17" s="37">
        <v>1</v>
      </c>
      <c r="O17" s="37"/>
      <c r="P17" s="37"/>
      <c r="Q17" s="37"/>
      <c r="R17" s="37"/>
      <c r="S17" s="27">
        <v>150000</v>
      </c>
      <c r="T17" s="496" t="s">
        <v>219</v>
      </c>
    </row>
    <row r="18" spans="1:20" ht="71.25">
      <c r="A18" s="424"/>
      <c r="B18" s="424"/>
      <c r="C18" s="229" t="s">
        <v>220</v>
      </c>
      <c r="D18" s="421"/>
      <c r="E18" s="9">
        <v>1</v>
      </c>
      <c r="F18" s="119" t="s">
        <v>500</v>
      </c>
      <c r="G18" s="37"/>
      <c r="H18" s="37"/>
      <c r="I18" s="37"/>
      <c r="J18" s="37"/>
      <c r="K18" s="37"/>
      <c r="L18" s="37"/>
      <c r="M18" s="37"/>
      <c r="N18" s="37"/>
      <c r="O18" s="37"/>
      <c r="P18" s="37"/>
      <c r="Q18" s="37">
        <v>1</v>
      </c>
      <c r="R18" s="37"/>
      <c r="S18" s="27">
        <v>1600000</v>
      </c>
      <c r="T18" s="497"/>
    </row>
    <row r="19" spans="1:20" ht="71.25">
      <c r="A19" s="424"/>
      <c r="B19" s="229" t="s">
        <v>221</v>
      </c>
      <c r="C19" s="229" t="s">
        <v>222</v>
      </c>
      <c r="D19" s="9" t="s">
        <v>42</v>
      </c>
      <c r="E19" s="22">
        <v>1</v>
      </c>
      <c r="F19" s="119" t="s">
        <v>501</v>
      </c>
      <c r="G19" s="37"/>
      <c r="H19" s="37"/>
      <c r="I19" s="37"/>
      <c r="J19" s="37"/>
      <c r="K19" s="37"/>
      <c r="L19" s="37"/>
      <c r="M19" s="37"/>
      <c r="N19" s="37"/>
      <c r="O19" s="37"/>
      <c r="P19" s="37"/>
      <c r="Q19" s="82">
        <v>0.5</v>
      </c>
      <c r="R19" s="82">
        <v>0.5</v>
      </c>
      <c r="S19" s="83">
        <v>0</v>
      </c>
      <c r="T19" s="498"/>
    </row>
    <row r="20" spans="1:20" ht="57">
      <c r="A20" s="505" t="s">
        <v>489</v>
      </c>
      <c r="B20" s="234" t="s">
        <v>223</v>
      </c>
      <c r="C20" s="234" t="s">
        <v>224</v>
      </c>
      <c r="D20" s="14" t="s">
        <v>19</v>
      </c>
      <c r="E20" s="14">
        <v>1</v>
      </c>
      <c r="F20" s="244" t="s">
        <v>502</v>
      </c>
      <c r="G20" s="84"/>
      <c r="H20" s="85"/>
      <c r="I20" s="85"/>
      <c r="J20" s="85"/>
      <c r="K20" s="85"/>
      <c r="L20" s="85">
        <v>1</v>
      </c>
      <c r="M20" s="86"/>
      <c r="N20" s="85"/>
      <c r="O20" s="85"/>
      <c r="P20" s="85"/>
      <c r="Q20" s="85"/>
      <c r="R20" s="85"/>
      <c r="S20" s="507">
        <v>0</v>
      </c>
      <c r="T20" s="508" t="s">
        <v>225</v>
      </c>
    </row>
    <row r="21" spans="1:20" ht="57">
      <c r="A21" s="506"/>
      <c r="B21" s="234" t="s">
        <v>226</v>
      </c>
      <c r="C21" s="234" t="s">
        <v>227</v>
      </c>
      <c r="D21" s="14" t="s">
        <v>42</v>
      </c>
      <c r="E21" s="21">
        <v>1</v>
      </c>
      <c r="F21" s="244" t="s">
        <v>503</v>
      </c>
      <c r="G21" s="84"/>
      <c r="H21" s="85"/>
      <c r="I21" s="85"/>
      <c r="J21" s="85"/>
      <c r="K21" s="85"/>
      <c r="L21" s="85"/>
      <c r="M21" s="85"/>
      <c r="N21" s="85"/>
      <c r="O21" s="85"/>
      <c r="P21" s="85"/>
      <c r="Q21" s="85"/>
      <c r="R21" s="86">
        <v>1</v>
      </c>
      <c r="S21" s="507"/>
      <c r="T21" s="508"/>
    </row>
    <row r="22" spans="1:20" ht="57">
      <c r="A22" s="119" t="s">
        <v>490</v>
      </c>
      <c r="B22" s="229" t="s">
        <v>228</v>
      </c>
      <c r="C22" s="119" t="s">
        <v>229</v>
      </c>
      <c r="D22" s="9" t="s">
        <v>19</v>
      </c>
      <c r="E22" s="9">
        <v>2</v>
      </c>
      <c r="F22" s="119" t="s">
        <v>504</v>
      </c>
      <c r="G22" s="37"/>
      <c r="H22" s="37"/>
      <c r="I22" s="37"/>
      <c r="J22" s="37">
        <v>1</v>
      </c>
      <c r="K22" s="37"/>
      <c r="L22" s="37"/>
      <c r="M22" s="82"/>
      <c r="N22" s="37"/>
      <c r="O22" s="37"/>
      <c r="P22" s="37"/>
      <c r="Q22" s="37">
        <v>1</v>
      </c>
      <c r="R22" s="37"/>
      <c r="S22" s="87">
        <v>0</v>
      </c>
      <c r="T22" s="37" t="s">
        <v>230</v>
      </c>
    </row>
    <row r="23" spans="1:20" ht="99.75">
      <c r="A23" s="244" t="s">
        <v>491</v>
      </c>
      <c r="B23" s="234" t="s">
        <v>231</v>
      </c>
      <c r="C23" s="244" t="s">
        <v>229</v>
      </c>
      <c r="D23" s="85" t="s">
        <v>19</v>
      </c>
      <c r="E23" s="14">
        <v>2</v>
      </c>
      <c r="F23" s="244" t="s">
        <v>505</v>
      </c>
      <c r="G23" s="85"/>
      <c r="H23" s="85"/>
      <c r="I23" s="85"/>
      <c r="J23" s="85"/>
      <c r="K23" s="85"/>
      <c r="L23" s="85">
        <v>1</v>
      </c>
      <c r="M23" s="85"/>
      <c r="N23" s="85"/>
      <c r="O23" s="85"/>
      <c r="P23" s="85"/>
      <c r="Q23" s="85"/>
      <c r="R23" s="85">
        <v>1</v>
      </c>
      <c r="S23" s="88">
        <v>0</v>
      </c>
      <c r="T23" s="85" t="s">
        <v>230</v>
      </c>
    </row>
    <row r="24" spans="1:20" ht="42.75">
      <c r="A24" s="509" t="s">
        <v>492</v>
      </c>
      <c r="B24" s="229" t="s">
        <v>232</v>
      </c>
      <c r="C24" s="245" t="s">
        <v>233</v>
      </c>
      <c r="D24" s="90" t="s">
        <v>19</v>
      </c>
      <c r="E24" s="91">
        <v>2</v>
      </c>
      <c r="F24" s="119" t="s">
        <v>506</v>
      </c>
      <c r="G24" s="90" t="s">
        <v>234</v>
      </c>
      <c r="H24" s="90" t="s">
        <v>234</v>
      </c>
      <c r="I24" s="90" t="s">
        <v>234</v>
      </c>
      <c r="J24" s="90" t="s">
        <v>234</v>
      </c>
      <c r="K24" s="90" t="s">
        <v>234</v>
      </c>
      <c r="L24" s="89"/>
      <c r="M24" s="90">
        <v>1</v>
      </c>
      <c r="N24" s="90" t="s">
        <v>234</v>
      </c>
      <c r="O24" s="90" t="s">
        <v>234</v>
      </c>
      <c r="P24" s="90" t="s">
        <v>234</v>
      </c>
      <c r="Q24" s="90" t="s">
        <v>234</v>
      </c>
      <c r="R24" s="90">
        <v>1</v>
      </c>
      <c r="S24" s="511">
        <v>0</v>
      </c>
      <c r="T24" s="89" t="s">
        <v>235</v>
      </c>
    </row>
    <row r="25" spans="1:20" ht="28.5">
      <c r="A25" s="510"/>
      <c r="B25" s="229" t="s">
        <v>236</v>
      </c>
      <c r="C25" s="246" t="s">
        <v>237</v>
      </c>
      <c r="D25" s="92" t="s">
        <v>19</v>
      </c>
      <c r="E25" s="93">
        <v>1</v>
      </c>
      <c r="F25" s="119" t="s">
        <v>507</v>
      </c>
      <c r="G25" s="92" t="s">
        <v>234</v>
      </c>
      <c r="H25" s="92" t="s">
        <v>234</v>
      </c>
      <c r="I25" s="92" t="s">
        <v>234</v>
      </c>
      <c r="J25" s="92" t="s">
        <v>234</v>
      </c>
      <c r="K25" s="92" t="s">
        <v>234</v>
      </c>
      <c r="L25" s="92">
        <v>1</v>
      </c>
      <c r="M25" s="92" t="s">
        <v>234</v>
      </c>
      <c r="N25" s="92" t="s">
        <v>234</v>
      </c>
      <c r="O25" s="92" t="s">
        <v>234</v>
      </c>
      <c r="P25" s="92" t="s">
        <v>234</v>
      </c>
      <c r="Q25" s="92" t="s">
        <v>234</v>
      </c>
      <c r="R25" s="92">
        <v>1</v>
      </c>
      <c r="S25" s="512"/>
      <c r="T25" s="92" t="s">
        <v>238</v>
      </c>
    </row>
    <row r="26" spans="1:20" ht="42.75">
      <c r="A26" s="501" t="s">
        <v>493</v>
      </c>
      <c r="B26" s="234" t="s">
        <v>239</v>
      </c>
      <c r="C26" s="247" t="s">
        <v>240</v>
      </c>
      <c r="D26" s="94" t="s">
        <v>42</v>
      </c>
      <c r="E26" s="95">
        <v>1</v>
      </c>
      <c r="F26" s="244" t="s">
        <v>508</v>
      </c>
      <c r="G26" s="94" t="s">
        <v>234</v>
      </c>
      <c r="H26" s="94" t="s">
        <v>234</v>
      </c>
      <c r="I26" s="96">
        <v>0.25</v>
      </c>
      <c r="J26" s="94" t="s">
        <v>234</v>
      </c>
      <c r="K26" s="94" t="s">
        <v>234</v>
      </c>
      <c r="L26" s="96">
        <v>0.25</v>
      </c>
      <c r="M26" s="94" t="s">
        <v>234</v>
      </c>
      <c r="N26" s="94" t="s">
        <v>234</v>
      </c>
      <c r="O26" s="96">
        <v>0.25</v>
      </c>
      <c r="P26" s="94" t="s">
        <v>234</v>
      </c>
      <c r="Q26" s="94" t="s">
        <v>234</v>
      </c>
      <c r="R26" s="96">
        <v>0.25</v>
      </c>
      <c r="S26" s="503">
        <v>0</v>
      </c>
      <c r="T26" s="94" t="s">
        <v>241</v>
      </c>
    </row>
    <row r="27" spans="1:20" ht="42.75">
      <c r="A27" s="502"/>
      <c r="B27" s="120" t="s">
        <v>242</v>
      </c>
      <c r="C27" s="248" t="s">
        <v>243</v>
      </c>
      <c r="D27" s="97" t="s">
        <v>244</v>
      </c>
      <c r="E27" s="98">
        <v>1</v>
      </c>
      <c r="F27" s="244" t="s">
        <v>509</v>
      </c>
      <c r="G27" s="94" t="s">
        <v>234</v>
      </c>
      <c r="H27" s="94" t="s">
        <v>234</v>
      </c>
      <c r="I27" s="96"/>
      <c r="J27" s="96">
        <v>0.25</v>
      </c>
      <c r="K27" s="94" t="s">
        <v>234</v>
      </c>
      <c r="L27" s="96"/>
      <c r="M27" s="96"/>
      <c r="N27" s="96">
        <v>0.25</v>
      </c>
      <c r="O27" s="96"/>
      <c r="P27" s="94" t="s">
        <v>234</v>
      </c>
      <c r="Q27" s="94" t="s">
        <v>234</v>
      </c>
      <c r="R27" s="96">
        <v>0.25</v>
      </c>
      <c r="S27" s="504"/>
      <c r="T27" s="94" t="s">
        <v>245</v>
      </c>
    </row>
    <row r="28" spans="1:20" ht="30">
      <c r="A28" s="249" t="s">
        <v>494</v>
      </c>
      <c r="B28" s="250" t="s">
        <v>246</v>
      </c>
      <c r="C28" s="249" t="s">
        <v>247</v>
      </c>
      <c r="D28" s="100" t="s">
        <v>19</v>
      </c>
      <c r="E28" s="101">
        <v>3</v>
      </c>
      <c r="F28" s="249" t="s">
        <v>510</v>
      </c>
      <c r="G28" s="100"/>
      <c r="H28" s="100"/>
      <c r="I28" s="100"/>
      <c r="J28" s="100">
        <v>1</v>
      </c>
      <c r="K28" s="100"/>
      <c r="L28" s="99"/>
      <c r="M28" s="99"/>
      <c r="N28" s="99">
        <v>1</v>
      </c>
      <c r="O28" s="99"/>
      <c r="P28" s="100"/>
      <c r="Q28" s="100"/>
      <c r="R28" s="100">
        <v>1</v>
      </c>
      <c r="S28" s="102">
        <v>0</v>
      </c>
      <c r="T28" s="99" t="s">
        <v>248</v>
      </c>
    </row>
    <row r="29" spans="1:20" s="25" customFormat="1" ht="42.75">
      <c r="A29" s="251" t="s">
        <v>495</v>
      </c>
      <c r="B29" s="252" t="s">
        <v>249</v>
      </c>
      <c r="C29" s="251" t="s">
        <v>250</v>
      </c>
      <c r="D29" s="105" t="s">
        <v>42</v>
      </c>
      <c r="E29" s="106">
        <v>1</v>
      </c>
      <c r="F29" s="255" t="s">
        <v>511</v>
      </c>
      <c r="G29" s="103"/>
      <c r="H29" s="103"/>
      <c r="I29" s="103"/>
      <c r="J29" s="107"/>
      <c r="K29" s="103"/>
      <c r="L29" s="107"/>
      <c r="M29" s="103"/>
      <c r="N29" s="108"/>
      <c r="O29" s="52"/>
      <c r="P29" s="109"/>
      <c r="Q29" s="107">
        <v>1</v>
      </c>
      <c r="R29" s="103"/>
      <c r="S29" s="110">
        <v>2500000</v>
      </c>
      <c r="T29" s="104" t="s">
        <v>251</v>
      </c>
    </row>
    <row r="30" spans="1:20" s="25" customFormat="1" ht="71.25">
      <c r="A30" s="253" t="s">
        <v>496</v>
      </c>
      <c r="B30" s="253" t="s">
        <v>252</v>
      </c>
      <c r="C30" s="254" t="s">
        <v>253</v>
      </c>
      <c r="D30" s="111" t="s">
        <v>42</v>
      </c>
      <c r="E30" s="112">
        <v>1</v>
      </c>
      <c r="F30" s="256" t="s">
        <v>512</v>
      </c>
      <c r="G30" s="113"/>
      <c r="H30" s="114"/>
      <c r="I30" s="114"/>
      <c r="J30" s="114"/>
      <c r="K30" s="114"/>
      <c r="L30" s="114"/>
      <c r="M30" s="114"/>
      <c r="N30" s="114"/>
      <c r="O30" s="115">
        <v>1</v>
      </c>
      <c r="P30" s="114"/>
      <c r="Q30" s="114"/>
      <c r="R30" s="114"/>
      <c r="S30" s="87">
        <v>0</v>
      </c>
      <c r="T30" s="111" t="s">
        <v>248</v>
      </c>
    </row>
    <row r="31" spans="1:20" ht="57">
      <c r="A31" s="251" t="s">
        <v>497</v>
      </c>
      <c r="B31" s="251" t="s">
        <v>686</v>
      </c>
      <c r="C31" s="251" t="s">
        <v>254</v>
      </c>
      <c r="D31" s="105" t="s">
        <v>19</v>
      </c>
      <c r="E31" s="14">
        <v>4</v>
      </c>
      <c r="F31" s="244" t="s">
        <v>513</v>
      </c>
      <c r="G31" s="116"/>
      <c r="H31" s="104"/>
      <c r="I31" s="117">
        <v>1</v>
      </c>
      <c r="J31" s="118"/>
      <c r="K31" s="117"/>
      <c r="L31" s="117">
        <v>1</v>
      </c>
      <c r="M31" s="117"/>
      <c r="N31" s="117"/>
      <c r="O31" s="117">
        <v>1</v>
      </c>
      <c r="P31" s="117"/>
      <c r="Q31" s="117"/>
      <c r="R31" s="117">
        <v>1</v>
      </c>
      <c r="S31" s="88">
        <v>0</v>
      </c>
      <c r="T31" s="104" t="s">
        <v>255</v>
      </c>
    </row>
    <row r="32" spans="1:20" s="25" customFormat="1" ht="57">
      <c r="A32" s="253" t="s">
        <v>498</v>
      </c>
      <c r="B32" s="253" t="s">
        <v>407</v>
      </c>
      <c r="C32" s="254" t="s">
        <v>408</v>
      </c>
      <c r="D32" s="111" t="s">
        <v>42</v>
      </c>
      <c r="E32" s="112">
        <v>1</v>
      </c>
      <c r="F32" s="256" t="s">
        <v>514</v>
      </c>
      <c r="G32" s="201"/>
      <c r="H32" s="202"/>
      <c r="I32" s="202">
        <v>1</v>
      </c>
      <c r="J32" s="202"/>
      <c r="K32" s="202"/>
      <c r="L32" s="202"/>
      <c r="M32" s="202"/>
      <c r="N32" s="202"/>
      <c r="O32" s="203"/>
      <c r="P32" s="202"/>
      <c r="Q32" s="202"/>
      <c r="R32" s="202"/>
      <c r="S32" s="87">
        <v>0</v>
      </c>
      <c r="T32" s="111" t="s">
        <v>406</v>
      </c>
    </row>
  </sheetData>
  <mergeCells count="28">
    <mergeCell ref="A26:A27"/>
    <mergeCell ref="S26:S27"/>
    <mergeCell ref="A20:A21"/>
    <mergeCell ref="S20:S21"/>
    <mergeCell ref="T20:T21"/>
    <mergeCell ref="A24:A25"/>
    <mergeCell ref="S24:S25"/>
    <mergeCell ref="T17:T19"/>
    <mergeCell ref="A15:A16"/>
    <mergeCell ref="B15:B16"/>
    <mergeCell ref="C15:C16"/>
    <mergeCell ref="D15:E15"/>
    <mergeCell ref="F15:F16"/>
    <mergeCell ref="G15:I15"/>
    <mergeCell ref="J15:L15"/>
    <mergeCell ref="M15:O15"/>
    <mergeCell ref="P15:R15"/>
    <mergeCell ref="S15:S16"/>
    <mergeCell ref="T15:T16"/>
    <mergeCell ref="A17:A19"/>
    <mergeCell ref="B17:B18"/>
    <mergeCell ref="D17:D18"/>
    <mergeCell ref="B13:T13"/>
    <mergeCell ref="A7:T7"/>
    <mergeCell ref="A8:T8"/>
    <mergeCell ref="B10:T10"/>
    <mergeCell ref="B11:T11"/>
    <mergeCell ref="B12:T12"/>
  </mergeCells>
  <pageMargins left="0.7" right="0.7" top="0.75" bottom="0.75" header="0.3" footer="0.3"/>
  <pageSetup scale="38"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S45"/>
  <sheetViews>
    <sheetView showGridLines="0" zoomScale="85" zoomScaleNormal="85" workbookViewId="0">
      <selection activeCell="A13" sqref="A13:A14"/>
    </sheetView>
  </sheetViews>
  <sheetFormatPr baseColWidth="10" defaultColWidth="11.42578125" defaultRowHeight="15"/>
  <cols>
    <col min="1" max="1" width="36" customWidth="1"/>
    <col min="2" max="2" width="29.7109375" customWidth="1"/>
    <col min="3" max="3" width="21.5703125" customWidth="1"/>
    <col min="4" max="4" width="17.7109375" bestFit="1" customWidth="1"/>
    <col min="5" max="5" width="8.85546875" style="58" bestFit="1" customWidth="1"/>
    <col min="6" max="6" width="44.42578125" bestFit="1" customWidth="1"/>
    <col min="7" max="7" width="11" bestFit="1" customWidth="1"/>
    <col min="13" max="14" width="11.85546875" bestFit="1" customWidth="1"/>
    <col min="15" max="15" width="15.140625" bestFit="1" customWidth="1"/>
    <col min="16" max="16" width="12.85546875" bestFit="1" customWidth="1"/>
    <col min="17" max="18" width="11.85546875" bestFit="1" customWidth="1"/>
    <col min="19" max="19" width="25" customWidth="1"/>
    <col min="20" max="20" width="22.140625" customWidth="1"/>
    <col min="22" max="24" width="0" hidden="1" customWidth="1"/>
    <col min="25" max="25" width="12.5703125" hidden="1" customWidth="1"/>
    <col min="26" max="26" width="16.7109375" hidden="1" customWidth="1"/>
    <col min="27" max="27" width="8.140625" hidden="1" customWidth="1"/>
    <col min="28" max="29" width="0" hidden="1" customWidth="1"/>
    <col min="30" max="30" width="12.5703125" hidden="1" customWidth="1"/>
    <col min="31" max="31" width="16.7109375" hidden="1" customWidth="1"/>
    <col min="32" max="34" width="0" hidden="1" customWidth="1"/>
    <col min="35" max="35" width="12.5703125" hidden="1" customWidth="1"/>
    <col min="36" max="36" width="16.7109375" hidden="1" customWidth="1"/>
    <col min="37" max="39" width="0" hidden="1" customWidth="1"/>
    <col min="40" max="40" width="12.5703125" hidden="1" customWidth="1"/>
    <col min="41" max="45" width="16.7109375" hidden="1" customWidth="1"/>
    <col min="46" max="166" width="0" hidden="1" customWidth="1"/>
  </cols>
  <sheetData>
    <row r="5" spans="1:41">
      <c r="O5" s="59"/>
    </row>
    <row r="6" spans="1:41">
      <c r="O6" s="59"/>
    </row>
    <row r="7" spans="1:41" ht="21">
      <c r="A7" s="393" t="s">
        <v>0</v>
      </c>
      <c r="B7" s="393"/>
      <c r="C7" s="393"/>
      <c r="D7" s="393"/>
      <c r="E7" s="393"/>
      <c r="F7" s="393"/>
      <c r="G7" s="393"/>
      <c r="H7" s="393"/>
      <c r="I7" s="393"/>
      <c r="J7" s="393"/>
      <c r="K7" s="393"/>
      <c r="L7" s="393"/>
      <c r="M7" s="393"/>
      <c r="N7" s="393"/>
      <c r="O7" s="393"/>
      <c r="P7" s="393"/>
      <c r="Q7" s="393"/>
      <c r="R7" s="393"/>
      <c r="S7" s="393"/>
      <c r="T7" s="393"/>
    </row>
    <row r="8" spans="1:41" ht="21">
      <c r="A8" s="393" t="s">
        <v>1</v>
      </c>
      <c r="B8" s="393"/>
      <c r="C8" s="393"/>
      <c r="D8" s="393"/>
      <c r="E8" s="393"/>
      <c r="F8" s="393"/>
      <c r="G8" s="393"/>
      <c r="H8" s="393"/>
      <c r="I8" s="393"/>
      <c r="J8" s="393"/>
      <c r="K8" s="393"/>
      <c r="L8" s="393"/>
      <c r="M8" s="393"/>
      <c r="N8" s="393"/>
      <c r="O8" s="393"/>
      <c r="P8" s="393"/>
      <c r="Q8" s="393"/>
      <c r="R8" s="393"/>
      <c r="S8" s="393"/>
      <c r="T8" s="393"/>
    </row>
    <row r="9" spans="1:41" ht="21">
      <c r="A9" s="188" t="s">
        <v>2</v>
      </c>
      <c r="B9" s="394" t="s">
        <v>145</v>
      </c>
      <c r="C9" s="394"/>
      <c r="D9" s="394"/>
      <c r="E9" s="394"/>
      <c r="F9" s="394"/>
      <c r="G9" s="394"/>
      <c r="H9" s="394"/>
      <c r="I9" s="394"/>
      <c r="J9" s="394"/>
      <c r="K9" s="394"/>
      <c r="L9" s="394"/>
      <c r="M9" s="394"/>
      <c r="N9" s="394"/>
      <c r="O9" s="394"/>
      <c r="P9" s="394"/>
      <c r="Q9" s="394"/>
      <c r="R9" s="394"/>
      <c r="S9" s="394"/>
      <c r="T9" s="394"/>
    </row>
    <row r="10" spans="1:41" ht="21">
      <c r="A10" s="188" t="s">
        <v>403</v>
      </c>
      <c r="B10" s="394" t="s">
        <v>99</v>
      </c>
      <c r="C10" s="394"/>
      <c r="D10" s="394"/>
      <c r="E10" s="394"/>
      <c r="F10" s="394"/>
      <c r="G10" s="394"/>
      <c r="H10" s="394"/>
      <c r="I10" s="394"/>
      <c r="J10" s="394"/>
      <c r="K10" s="394"/>
      <c r="L10" s="394"/>
      <c r="M10" s="394"/>
      <c r="N10" s="394"/>
      <c r="O10" s="394"/>
      <c r="P10" s="394"/>
      <c r="Q10" s="394"/>
      <c r="R10" s="394"/>
      <c r="S10" s="394"/>
      <c r="T10" s="394"/>
    </row>
    <row r="11" spans="1:41" ht="21">
      <c r="A11" s="188" t="s">
        <v>404</v>
      </c>
      <c r="B11" s="402" t="s">
        <v>146</v>
      </c>
      <c r="C11" s="403"/>
      <c r="D11" s="403"/>
      <c r="E11" s="403"/>
      <c r="F11" s="403"/>
      <c r="G11" s="403"/>
      <c r="H11" s="403"/>
      <c r="I11" s="403"/>
      <c r="J11" s="403"/>
      <c r="K11" s="403"/>
      <c r="L11" s="403"/>
      <c r="M11" s="403"/>
      <c r="N11" s="403"/>
      <c r="O11" s="403"/>
      <c r="P11" s="403"/>
      <c r="Q11" s="403"/>
      <c r="R11" s="403"/>
      <c r="S11" s="403"/>
      <c r="T11" s="404"/>
    </row>
    <row r="13" spans="1:41" ht="16.5" thickBot="1">
      <c r="A13" s="513" t="s">
        <v>7</v>
      </c>
      <c r="B13" s="513" t="s">
        <v>8</v>
      </c>
      <c r="C13" s="513" t="s">
        <v>9</v>
      </c>
      <c r="D13" s="514" t="s">
        <v>147</v>
      </c>
      <c r="E13" s="514"/>
      <c r="F13" s="513" t="s">
        <v>11</v>
      </c>
      <c r="G13" s="515" t="s">
        <v>12</v>
      </c>
      <c r="H13" s="515"/>
      <c r="I13" s="515"/>
      <c r="J13" s="515" t="s">
        <v>13</v>
      </c>
      <c r="K13" s="515"/>
      <c r="L13" s="515"/>
      <c r="M13" s="515" t="s">
        <v>14</v>
      </c>
      <c r="N13" s="515"/>
      <c r="O13" s="515"/>
      <c r="P13" s="515" t="s">
        <v>15</v>
      </c>
      <c r="Q13" s="515"/>
      <c r="R13" s="515"/>
      <c r="S13" s="513" t="s">
        <v>16</v>
      </c>
      <c r="T13" s="513" t="s">
        <v>17</v>
      </c>
      <c r="V13" s="4"/>
      <c r="W13" s="4"/>
      <c r="X13" s="4"/>
      <c r="Y13" s="4"/>
      <c r="Z13" s="4"/>
      <c r="AA13" s="4"/>
      <c r="AB13" s="4"/>
      <c r="AC13" s="4"/>
      <c r="AD13" s="4"/>
      <c r="AE13" s="4"/>
      <c r="AF13" s="4"/>
      <c r="AG13" s="4"/>
      <c r="AH13" s="4"/>
      <c r="AI13" s="4"/>
      <c r="AJ13" s="4"/>
      <c r="AK13" s="4"/>
      <c r="AL13" s="4"/>
      <c r="AM13" s="4"/>
      <c r="AN13" s="4"/>
      <c r="AO13" s="4"/>
    </row>
    <row r="14" spans="1:41" s="7" customFormat="1" ht="23.25" customHeight="1">
      <c r="A14" s="513"/>
      <c r="B14" s="513"/>
      <c r="C14" s="513"/>
      <c r="D14" s="165" t="s">
        <v>18</v>
      </c>
      <c r="E14" s="165" t="s">
        <v>19</v>
      </c>
      <c r="F14" s="513"/>
      <c r="G14" s="165" t="s">
        <v>20</v>
      </c>
      <c r="H14" s="165" t="s">
        <v>21</v>
      </c>
      <c r="I14" s="165" t="s">
        <v>22</v>
      </c>
      <c r="J14" s="165" t="s">
        <v>23</v>
      </c>
      <c r="K14" s="165" t="s">
        <v>24</v>
      </c>
      <c r="L14" s="165" t="s">
        <v>25</v>
      </c>
      <c r="M14" s="165" t="s">
        <v>26</v>
      </c>
      <c r="N14" s="165" t="s">
        <v>27</v>
      </c>
      <c r="O14" s="165" t="s">
        <v>28</v>
      </c>
      <c r="P14" s="165" t="s">
        <v>29</v>
      </c>
      <c r="Q14" s="165" t="s">
        <v>30</v>
      </c>
      <c r="R14" s="165" t="s">
        <v>31</v>
      </c>
      <c r="S14" s="513"/>
      <c r="T14" s="513"/>
      <c r="V14" s="8" t="s">
        <v>20</v>
      </c>
      <c r="W14" s="8" t="s">
        <v>21</v>
      </c>
      <c r="X14" s="8" t="s">
        <v>22</v>
      </c>
      <c r="Y14" s="8" t="s">
        <v>32</v>
      </c>
      <c r="Z14" s="8" t="s">
        <v>33</v>
      </c>
      <c r="AA14" s="8" t="s">
        <v>23</v>
      </c>
      <c r="AB14" s="8" t="s">
        <v>24</v>
      </c>
      <c r="AC14" s="8" t="s">
        <v>25</v>
      </c>
      <c r="AD14" s="8" t="s">
        <v>34</v>
      </c>
      <c r="AE14" s="8" t="s">
        <v>35</v>
      </c>
      <c r="AF14" s="8" t="s">
        <v>26</v>
      </c>
      <c r="AG14" s="8" t="s">
        <v>27</v>
      </c>
      <c r="AH14" s="8" t="s">
        <v>28</v>
      </c>
      <c r="AI14" s="8" t="s">
        <v>36</v>
      </c>
      <c r="AJ14" s="8" t="s">
        <v>37</v>
      </c>
      <c r="AK14" s="8" t="s">
        <v>29</v>
      </c>
      <c r="AL14" s="8" t="s">
        <v>30</v>
      </c>
      <c r="AM14" s="8" t="s">
        <v>31</v>
      </c>
      <c r="AN14" s="8" t="s">
        <v>38</v>
      </c>
      <c r="AO14" s="8" t="s">
        <v>39</v>
      </c>
    </row>
    <row r="15" spans="1:41" ht="45">
      <c r="A15" s="424" t="s">
        <v>515</v>
      </c>
      <c r="B15" s="229" t="s">
        <v>148</v>
      </c>
      <c r="C15" s="229" t="s">
        <v>149</v>
      </c>
      <c r="D15" s="161" t="s">
        <v>42</v>
      </c>
      <c r="E15" s="60">
        <v>0.9</v>
      </c>
      <c r="F15" s="257" t="s">
        <v>522</v>
      </c>
      <c r="G15" s="61"/>
      <c r="H15" s="61"/>
      <c r="I15" s="60">
        <v>0.9</v>
      </c>
      <c r="J15" s="60"/>
      <c r="K15" s="60"/>
      <c r="L15" s="60">
        <v>0.9</v>
      </c>
      <c r="M15" s="60"/>
      <c r="N15" s="60"/>
      <c r="O15" s="60">
        <v>0.9</v>
      </c>
      <c r="P15" s="60"/>
      <c r="Q15" s="60"/>
      <c r="R15" s="60">
        <v>0.9</v>
      </c>
      <c r="S15" s="516">
        <f>'[4]Presupuesto Recursos Humanos'!T14+'[4]Presupuesto Recursos Humanos'!T15</f>
        <v>2300000</v>
      </c>
      <c r="T15" s="161" t="s">
        <v>150</v>
      </c>
    </row>
    <row r="16" spans="1:41" ht="45">
      <c r="A16" s="424"/>
      <c r="B16" s="229" t="s">
        <v>151</v>
      </c>
      <c r="C16" s="229" t="s">
        <v>152</v>
      </c>
      <c r="D16" s="161" t="s">
        <v>42</v>
      </c>
      <c r="E16" s="60">
        <v>1</v>
      </c>
      <c r="F16" s="257" t="s">
        <v>523</v>
      </c>
      <c r="G16" s="61"/>
      <c r="H16" s="61"/>
      <c r="I16" s="60">
        <v>1</v>
      </c>
      <c r="J16" s="60"/>
      <c r="K16" s="60"/>
      <c r="L16" s="60">
        <v>1</v>
      </c>
      <c r="M16" s="60"/>
      <c r="N16" s="60"/>
      <c r="O16" s="60">
        <v>1</v>
      </c>
      <c r="P16" s="60"/>
      <c r="Q16" s="60"/>
      <c r="R16" s="60">
        <v>1</v>
      </c>
      <c r="S16" s="516"/>
      <c r="T16" s="421" t="s">
        <v>153</v>
      </c>
    </row>
    <row r="17" spans="1:20">
      <c r="A17" s="424"/>
      <c r="B17" s="229" t="s">
        <v>154</v>
      </c>
      <c r="C17" s="229" t="s">
        <v>155</v>
      </c>
      <c r="D17" s="161" t="s">
        <v>19</v>
      </c>
      <c r="E17" s="177">
        <v>1</v>
      </c>
      <c r="F17" s="257" t="s">
        <v>524</v>
      </c>
      <c r="G17" s="61">
        <v>1</v>
      </c>
      <c r="H17" s="61"/>
      <c r="I17" s="178"/>
      <c r="J17" s="61"/>
      <c r="K17" s="61"/>
      <c r="L17" s="178"/>
      <c r="M17" s="61"/>
      <c r="N17" s="61"/>
      <c r="O17" s="178"/>
      <c r="P17" s="61"/>
      <c r="Q17" s="177"/>
      <c r="R17" s="177"/>
      <c r="S17" s="516"/>
      <c r="T17" s="421"/>
    </row>
    <row r="18" spans="1:20" ht="30">
      <c r="A18" s="517" t="s">
        <v>516</v>
      </c>
      <c r="B18" s="517" t="s">
        <v>156</v>
      </c>
      <c r="C18" s="517" t="s">
        <v>157</v>
      </c>
      <c r="D18" s="518" t="s">
        <v>19</v>
      </c>
      <c r="E18" s="519">
        <v>1</v>
      </c>
      <c r="F18" s="258" t="s">
        <v>525</v>
      </c>
      <c r="G18" s="62"/>
      <c r="H18" s="62"/>
      <c r="I18" s="62"/>
      <c r="J18" s="62">
        <v>1</v>
      </c>
      <c r="K18" s="62"/>
      <c r="L18" s="62"/>
      <c r="M18" s="62"/>
      <c r="N18" s="62"/>
      <c r="O18" s="62"/>
      <c r="P18" s="62"/>
      <c r="Q18" s="62"/>
      <c r="R18" s="62"/>
      <c r="S18" s="520">
        <f>'[4]Presupuesto Recursos Humanos'!T17+'[4]Presupuesto Recursos Humanos'!T18+'[4]Presupuesto Recursos Humanos'!T19</f>
        <v>0</v>
      </c>
      <c r="T18" s="521"/>
    </row>
    <row r="19" spans="1:20">
      <c r="A19" s="517"/>
      <c r="B19" s="517"/>
      <c r="C19" s="517"/>
      <c r="D19" s="518"/>
      <c r="E19" s="519"/>
      <c r="F19" s="258" t="s">
        <v>526</v>
      </c>
      <c r="G19" s="62"/>
      <c r="H19" s="62"/>
      <c r="I19" s="62"/>
      <c r="J19" s="62"/>
      <c r="K19" s="62"/>
      <c r="L19" s="62">
        <v>1</v>
      </c>
      <c r="M19" s="62"/>
      <c r="N19" s="62"/>
      <c r="O19" s="62"/>
      <c r="P19" s="62"/>
      <c r="Q19" s="62"/>
      <c r="R19" s="62"/>
      <c r="S19" s="520"/>
      <c r="T19" s="521"/>
    </row>
    <row r="20" spans="1:20" ht="30">
      <c r="A20" s="517"/>
      <c r="B20" s="517"/>
      <c r="C20" s="517"/>
      <c r="D20" s="518"/>
      <c r="E20" s="519"/>
      <c r="F20" s="258" t="s">
        <v>527</v>
      </c>
      <c r="G20" s="62"/>
      <c r="H20" s="62"/>
      <c r="I20" s="62"/>
      <c r="J20" s="62"/>
      <c r="K20" s="62"/>
      <c r="L20" s="62">
        <v>1</v>
      </c>
      <c r="M20" s="62"/>
      <c r="N20" s="62"/>
      <c r="O20" s="62"/>
      <c r="P20" s="62"/>
      <c r="Q20" s="62"/>
      <c r="R20" s="62"/>
      <c r="S20" s="520"/>
      <c r="T20" s="521"/>
    </row>
    <row r="21" spans="1:20">
      <c r="A21" s="517"/>
      <c r="B21" s="517"/>
      <c r="C21" s="517"/>
      <c r="D21" s="518"/>
      <c r="E21" s="519"/>
      <c r="F21" s="258" t="s">
        <v>528</v>
      </c>
      <c r="G21" s="62"/>
      <c r="H21" s="62"/>
      <c r="I21" s="62"/>
      <c r="J21" s="62"/>
      <c r="K21" s="62"/>
      <c r="L21" s="62"/>
      <c r="M21" s="62">
        <v>1</v>
      </c>
      <c r="N21" s="62"/>
      <c r="O21" s="62"/>
      <c r="P21" s="62"/>
      <c r="Q21" s="62"/>
      <c r="R21" s="62"/>
      <c r="S21" s="520"/>
      <c r="T21" s="521"/>
    </row>
    <row r="22" spans="1:20" ht="30">
      <c r="A22" s="424" t="s">
        <v>517</v>
      </c>
      <c r="B22" s="424" t="s">
        <v>158</v>
      </c>
      <c r="C22" s="424" t="s">
        <v>159</v>
      </c>
      <c r="D22" s="421" t="s">
        <v>42</v>
      </c>
      <c r="E22" s="451">
        <v>0.88</v>
      </c>
      <c r="F22" s="229" t="s">
        <v>529</v>
      </c>
      <c r="G22" s="164"/>
      <c r="H22" s="164"/>
      <c r="I22" s="164">
        <v>1</v>
      </c>
      <c r="J22" s="164"/>
      <c r="K22" s="164"/>
      <c r="L22" s="64"/>
      <c r="M22" s="164"/>
      <c r="N22" s="164"/>
      <c r="O22" s="64"/>
      <c r="P22" s="164"/>
      <c r="Q22" s="65"/>
      <c r="R22" s="65"/>
      <c r="S22" s="516">
        <f>'[4]Presupuesto Recursos Humanos'!T20+'[4]Presupuesto Recursos Humanos'!T21+'[4]Presupuesto Recursos Humanos'!T22+'[4]Presupuesto Recursos Humanos'!T23+'[4]Presupuesto Recursos Humanos'!T24</f>
        <v>13500</v>
      </c>
      <c r="T22" s="421" t="s">
        <v>160</v>
      </c>
    </row>
    <row r="23" spans="1:20">
      <c r="A23" s="424"/>
      <c r="B23" s="424"/>
      <c r="C23" s="424"/>
      <c r="D23" s="421"/>
      <c r="E23" s="451"/>
      <c r="F23" s="229" t="s">
        <v>530</v>
      </c>
      <c r="G23" s="164"/>
      <c r="H23" s="164"/>
      <c r="I23" s="63"/>
      <c r="J23" s="164">
        <v>1</v>
      </c>
      <c r="K23" s="164"/>
      <c r="L23" s="64"/>
      <c r="M23" s="164"/>
      <c r="N23" s="164"/>
      <c r="O23" s="64"/>
      <c r="P23" s="164"/>
      <c r="Q23" s="65"/>
      <c r="R23" s="65"/>
      <c r="S23" s="516"/>
      <c r="T23" s="421"/>
    </row>
    <row r="24" spans="1:20" ht="45">
      <c r="A24" s="424"/>
      <c r="B24" s="424"/>
      <c r="C24" s="424"/>
      <c r="D24" s="421"/>
      <c r="E24" s="451"/>
      <c r="F24" s="229" t="s">
        <v>531</v>
      </c>
      <c r="G24" s="164"/>
      <c r="H24" s="164"/>
      <c r="I24" s="64"/>
      <c r="J24" s="164"/>
      <c r="K24" s="164">
        <v>1</v>
      </c>
      <c r="L24" s="64"/>
      <c r="M24" s="164"/>
      <c r="N24" s="164"/>
      <c r="O24" s="64"/>
      <c r="P24" s="164"/>
      <c r="Q24" s="65"/>
      <c r="R24" s="65"/>
      <c r="S24" s="516"/>
      <c r="T24" s="421"/>
    </row>
    <row r="25" spans="1:20" s="45" customFormat="1" ht="45">
      <c r="A25" s="424"/>
      <c r="B25" s="424"/>
      <c r="C25" s="424"/>
      <c r="D25" s="421"/>
      <c r="E25" s="451"/>
      <c r="F25" s="229" t="s">
        <v>532</v>
      </c>
      <c r="G25" s="164"/>
      <c r="H25" s="164"/>
      <c r="I25" s="64"/>
      <c r="J25" s="164"/>
      <c r="K25" s="164">
        <v>1</v>
      </c>
      <c r="L25" s="66"/>
      <c r="M25" s="164"/>
      <c r="N25" s="164"/>
      <c r="O25" s="64"/>
      <c r="P25" s="164"/>
      <c r="Q25" s="164"/>
      <c r="R25" s="64"/>
      <c r="S25" s="516"/>
      <c r="T25" s="522" t="s">
        <v>161</v>
      </c>
    </row>
    <row r="26" spans="1:20" s="45" customFormat="1" ht="30">
      <c r="A26" s="424"/>
      <c r="B26" s="424"/>
      <c r="C26" s="424"/>
      <c r="D26" s="421"/>
      <c r="E26" s="451"/>
      <c r="F26" s="229" t="s">
        <v>533</v>
      </c>
      <c r="G26" s="164"/>
      <c r="H26" s="164"/>
      <c r="I26" s="64"/>
      <c r="J26" s="164"/>
      <c r="K26" s="164"/>
      <c r="L26" s="164">
        <v>1</v>
      </c>
      <c r="M26" s="164"/>
      <c r="N26" s="164"/>
      <c r="O26" s="64"/>
      <c r="P26" s="164"/>
      <c r="Q26" s="164"/>
      <c r="R26" s="64"/>
      <c r="S26" s="516"/>
      <c r="T26" s="522"/>
    </row>
    <row r="27" spans="1:20" ht="45">
      <c r="A27" s="414" t="s">
        <v>518</v>
      </c>
      <c r="B27" s="230" t="s">
        <v>162</v>
      </c>
      <c r="C27" s="230" t="s">
        <v>163</v>
      </c>
      <c r="D27" s="160" t="s">
        <v>42</v>
      </c>
      <c r="E27" s="162">
        <v>1</v>
      </c>
      <c r="F27" s="230" t="s">
        <v>534</v>
      </c>
      <c r="G27" s="175">
        <v>1</v>
      </c>
      <c r="H27" s="174"/>
      <c r="I27" s="174"/>
      <c r="J27" s="174"/>
      <c r="K27" s="174"/>
      <c r="L27" s="174"/>
      <c r="M27" s="174"/>
      <c r="N27" s="174"/>
      <c r="O27" s="174"/>
      <c r="P27" s="174"/>
      <c r="Q27" s="174"/>
      <c r="R27" s="174"/>
      <c r="S27" s="523">
        <f>'[4]Presupuesto Recursos Humanos'!T27+'[4]Presupuesto Recursos Humanos'!T28+'[4]Presupuesto Recursos Humanos'!T29+'[4]Presupuesto Recursos Humanos'!T30+'[4]Presupuesto Recursos Humanos'!T31</f>
        <v>13300000</v>
      </c>
      <c r="T27" s="524" t="s">
        <v>164</v>
      </c>
    </row>
    <row r="28" spans="1:20" ht="60">
      <c r="A28" s="414"/>
      <c r="B28" s="230" t="s">
        <v>165</v>
      </c>
      <c r="C28" s="230" t="s">
        <v>163</v>
      </c>
      <c r="D28" s="160" t="s">
        <v>42</v>
      </c>
      <c r="E28" s="162">
        <v>0.95</v>
      </c>
      <c r="F28" s="230" t="s">
        <v>535</v>
      </c>
      <c r="G28" s="174"/>
      <c r="H28" s="175">
        <v>0.95</v>
      </c>
      <c r="I28" s="175">
        <v>0.95</v>
      </c>
      <c r="J28" s="175">
        <v>0.95</v>
      </c>
      <c r="K28" s="175">
        <v>0.95</v>
      </c>
      <c r="L28" s="175">
        <v>0.95</v>
      </c>
      <c r="M28" s="175">
        <v>0.95</v>
      </c>
      <c r="N28" s="175">
        <v>0.95</v>
      </c>
      <c r="O28" s="175">
        <v>0.95</v>
      </c>
      <c r="P28" s="175">
        <v>0.95</v>
      </c>
      <c r="Q28" s="175">
        <v>0.95</v>
      </c>
      <c r="R28" s="175">
        <v>0.95</v>
      </c>
      <c r="S28" s="523"/>
      <c r="T28" s="524"/>
    </row>
    <row r="29" spans="1:20" ht="45">
      <c r="A29" s="414"/>
      <c r="B29" s="230" t="s">
        <v>166</v>
      </c>
      <c r="C29" s="230" t="s">
        <v>167</v>
      </c>
      <c r="D29" s="160" t="s">
        <v>42</v>
      </c>
      <c r="E29" s="162">
        <v>1</v>
      </c>
      <c r="F29" s="230" t="s">
        <v>536</v>
      </c>
      <c r="G29" s="174"/>
      <c r="H29" s="174"/>
      <c r="I29" s="174"/>
      <c r="J29" s="174"/>
      <c r="K29" s="174"/>
      <c r="L29" s="174"/>
      <c r="M29" s="174"/>
      <c r="N29" s="174"/>
      <c r="O29" s="174"/>
      <c r="P29" s="174"/>
      <c r="Q29" s="174"/>
      <c r="R29" s="175">
        <v>1</v>
      </c>
      <c r="S29" s="523"/>
      <c r="T29" s="524"/>
    </row>
    <row r="30" spans="1:20" ht="45">
      <c r="A30" s="424" t="s">
        <v>519</v>
      </c>
      <c r="B30" s="229" t="s">
        <v>168</v>
      </c>
      <c r="C30" s="229" t="s">
        <v>169</v>
      </c>
      <c r="D30" s="161" t="s">
        <v>60</v>
      </c>
      <c r="E30" s="161">
        <v>3</v>
      </c>
      <c r="F30" s="229" t="s">
        <v>537</v>
      </c>
      <c r="G30" s="164"/>
      <c r="H30" s="164"/>
      <c r="I30" s="164"/>
      <c r="J30" s="164">
        <v>1</v>
      </c>
      <c r="K30" s="164"/>
      <c r="L30" s="164"/>
      <c r="M30" s="66">
        <v>1</v>
      </c>
      <c r="N30" s="164"/>
      <c r="O30" s="164"/>
      <c r="P30" s="164">
        <v>1</v>
      </c>
      <c r="Q30" s="164"/>
      <c r="R30" s="164"/>
      <c r="S30" s="516">
        <f>'[4]Presupuesto Recursos Humanos'!T32+'[4]Presupuesto Recursos Humanos'!T33+'[4]Presupuesto Recursos Humanos'!T34+'[4]Presupuesto Recursos Humanos'!T35</f>
        <v>213250</v>
      </c>
      <c r="T30" s="421" t="s">
        <v>185</v>
      </c>
    </row>
    <row r="31" spans="1:20" ht="45">
      <c r="A31" s="424"/>
      <c r="B31" s="229" t="s">
        <v>170</v>
      </c>
      <c r="C31" s="229" t="s">
        <v>171</v>
      </c>
      <c r="D31" s="161" t="s">
        <v>60</v>
      </c>
      <c r="E31" s="163">
        <v>1</v>
      </c>
      <c r="F31" s="229" t="s">
        <v>538</v>
      </c>
      <c r="G31" s="164"/>
      <c r="H31" s="164"/>
      <c r="I31" s="164"/>
      <c r="J31" s="164">
        <v>1</v>
      </c>
      <c r="K31" s="164"/>
      <c r="L31" s="164"/>
      <c r="M31" s="173"/>
      <c r="N31" s="164">
        <v>1</v>
      </c>
      <c r="O31" s="164"/>
      <c r="P31" s="164"/>
      <c r="Q31" s="164">
        <v>1</v>
      </c>
      <c r="R31" s="164"/>
      <c r="S31" s="516"/>
      <c r="T31" s="421"/>
    </row>
    <row r="32" spans="1:20">
      <c r="A32" s="530" t="s">
        <v>520</v>
      </c>
      <c r="B32" s="530" t="s">
        <v>172</v>
      </c>
      <c r="C32" s="530" t="s">
        <v>173</v>
      </c>
      <c r="D32" s="525" t="s">
        <v>42</v>
      </c>
      <c r="E32" s="531">
        <v>1</v>
      </c>
      <c r="F32" s="304" t="s">
        <v>539</v>
      </c>
      <c r="G32" s="176"/>
      <c r="H32" s="176"/>
      <c r="I32" s="176"/>
      <c r="J32" s="176">
        <v>1</v>
      </c>
      <c r="K32" s="176"/>
      <c r="L32" s="176"/>
      <c r="M32" s="176"/>
      <c r="N32" s="176"/>
      <c r="O32" s="176"/>
      <c r="P32" s="176"/>
      <c r="Q32" s="176"/>
      <c r="R32" s="176"/>
      <c r="S32" s="532">
        <f>SUM('[4]Presupuesto Recursos Humanos'!T36:T65)</f>
        <v>6507800</v>
      </c>
      <c r="T32" s="525" t="s">
        <v>185</v>
      </c>
    </row>
    <row r="33" spans="1:22">
      <c r="A33" s="530"/>
      <c r="B33" s="530"/>
      <c r="C33" s="530"/>
      <c r="D33" s="525"/>
      <c r="E33" s="531"/>
      <c r="F33" s="259" t="s">
        <v>540</v>
      </c>
      <c r="G33" s="176"/>
      <c r="H33" s="176"/>
      <c r="I33" s="176"/>
      <c r="J33" s="176"/>
      <c r="K33" s="176">
        <v>1</v>
      </c>
      <c r="L33" s="176"/>
      <c r="M33" s="176"/>
      <c r="N33" s="176"/>
      <c r="O33" s="176"/>
      <c r="P33" s="176"/>
      <c r="Q33" s="176"/>
      <c r="R33" s="176"/>
      <c r="S33" s="532"/>
      <c r="T33" s="525"/>
    </row>
    <row r="34" spans="1:22">
      <c r="A34" s="530"/>
      <c r="B34" s="530"/>
      <c r="C34" s="530"/>
      <c r="D34" s="525"/>
      <c r="E34" s="531"/>
      <c r="F34" s="259" t="s">
        <v>541</v>
      </c>
      <c r="G34" s="176"/>
      <c r="H34" s="176"/>
      <c r="I34" s="176"/>
      <c r="J34" s="176"/>
      <c r="K34" s="176"/>
      <c r="L34" s="176"/>
      <c r="M34" s="176">
        <v>1</v>
      </c>
      <c r="N34" s="176"/>
      <c r="O34" s="176"/>
      <c r="P34" s="176"/>
      <c r="Q34" s="176"/>
      <c r="R34" s="176"/>
      <c r="S34" s="532"/>
      <c r="T34" s="525"/>
    </row>
    <row r="35" spans="1:22">
      <c r="A35" s="530"/>
      <c r="B35" s="530"/>
      <c r="C35" s="530"/>
      <c r="D35" s="525"/>
      <c r="E35" s="531"/>
      <c r="F35" s="259" t="s">
        <v>542</v>
      </c>
      <c r="G35" s="176"/>
      <c r="H35" s="176"/>
      <c r="I35" s="176"/>
      <c r="J35" s="176"/>
      <c r="K35" s="176"/>
      <c r="L35" s="176"/>
      <c r="M35" s="176"/>
      <c r="N35" s="176">
        <v>1</v>
      </c>
      <c r="O35" s="176"/>
      <c r="P35" s="176"/>
      <c r="Q35" s="176"/>
      <c r="R35" s="176"/>
      <c r="S35" s="532"/>
      <c r="T35" s="525"/>
    </row>
    <row r="36" spans="1:22">
      <c r="A36" s="530"/>
      <c r="B36" s="530"/>
      <c r="C36" s="530"/>
      <c r="D36" s="525"/>
      <c r="E36" s="531"/>
      <c r="F36" s="259" t="s">
        <v>543</v>
      </c>
      <c r="G36" s="176"/>
      <c r="H36" s="176"/>
      <c r="I36" s="176"/>
      <c r="J36" s="176"/>
      <c r="K36" s="176"/>
      <c r="L36" s="176"/>
      <c r="M36" s="176"/>
      <c r="N36" s="176"/>
      <c r="O36" s="176"/>
      <c r="P36" s="176"/>
      <c r="Q36" s="176">
        <v>1</v>
      </c>
      <c r="R36" s="176"/>
      <c r="S36" s="532"/>
      <c r="T36" s="525"/>
    </row>
    <row r="37" spans="1:22" s="70" customFormat="1" ht="15.75">
      <c r="A37" s="526" t="s">
        <v>521</v>
      </c>
      <c r="B37" s="257" t="s">
        <v>58</v>
      </c>
      <c r="C37" s="257" t="s">
        <v>174</v>
      </c>
      <c r="D37" s="61" t="s">
        <v>42</v>
      </c>
      <c r="E37" s="179">
        <v>1</v>
      </c>
      <c r="F37" s="257" t="s">
        <v>544</v>
      </c>
      <c r="G37" s="67"/>
      <c r="H37" s="67"/>
      <c r="I37" s="67"/>
      <c r="J37" s="67">
        <v>1</v>
      </c>
      <c r="K37" s="67"/>
      <c r="L37" s="67"/>
      <c r="M37" s="67"/>
      <c r="N37" s="67"/>
      <c r="O37" s="67"/>
      <c r="P37" s="67"/>
      <c r="Q37" s="67"/>
      <c r="R37" s="67"/>
      <c r="S37" s="527">
        <v>0</v>
      </c>
      <c r="T37" s="528" t="s">
        <v>185</v>
      </c>
      <c r="U37" s="68"/>
      <c r="V37" s="69"/>
    </row>
    <row r="38" spans="1:22" s="71" customFormat="1" ht="30">
      <c r="A38" s="526"/>
      <c r="B38" s="257" t="s">
        <v>175</v>
      </c>
      <c r="C38" s="257" t="s">
        <v>176</v>
      </c>
      <c r="D38" s="61" t="s">
        <v>42</v>
      </c>
      <c r="E38" s="60">
        <v>1</v>
      </c>
      <c r="F38" s="257" t="s">
        <v>545</v>
      </c>
      <c r="G38" s="180"/>
      <c r="H38" s="180"/>
      <c r="I38" s="180"/>
      <c r="J38" s="180">
        <v>1</v>
      </c>
      <c r="K38" s="180">
        <v>1</v>
      </c>
      <c r="L38" s="180">
        <v>1</v>
      </c>
      <c r="M38" s="180">
        <v>1</v>
      </c>
      <c r="N38" s="180">
        <v>1</v>
      </c>
      <c r="O38" s="180">
        <v>1</v>
      </c>
      <c r="P38" s="180">
        <v>1</v>
      </c>
      <c r="Q38" s="180">
        <v>1</v>
      </c>
      <c r="R38" s="180">
        <v>1</v>
      </c>
      <c r="S38" s="527"/>
      <c r="T38" s="528"/>
    </row>
    <row r="39" spans="1:22" ht="15.75">
      <c r="A39" s="529" t="s">
        <v>177</v>
      </c>
      <c r="B39" s="529"/>
      <c r="C39" s="529"/>
      <c r="D39" s="529"/>
      <c r="E39" s="529"/>
      <c r="F39" s="529"/>
      <c r="G39" s="529"/>
      <c r="H39" s="529"/>
      <c r="I39" s="529"/>
      <c r="J39" s="529"/>
      <c r="K39" s="529"/>
      <c r="L39" s="529"/>
      <c r="M39" s="529"/>
      <c r="N39" s="529"/>
      <c r="O39" s="529"/>
      <c r="P39" s="529"/>
      <c r="Q39" s="529"/>
      <c r="R39" s="529"/>
      <c r="S39" s="181">
        <f>SUM(S15:S36)</f>
        <v>22334550</v>
      </c>
      <c r="T39" s="182"/>
    </row>
    <row r="45" spans="1:22">
      <c r="A45" s="25"/>
      <c r="C45" s="25"/>
      <c r="E45"/>
      <c r="F45" s="25"/>
    </row>
  </sheetData>
  <mergeCells count="51">
    <mergeCell ref="T32:T36"/>
    <mergeCell ref="A37:A38"/>
    <mergeCell ref="S37:S38"/>
    <mergeCell ref="T37:T38"/>
    <mergeCell ref="A39:R39"/>
    <mergeCell ref="A32:A36"/>
    <mergeCell ref="B32:B36"/>
    <mergeCell ref="C32:C36"/>
    <mergeCell ref="D32:D36"/>
    <mergeCell ref="E32:E36"/>
    <mergeCell ref="S32:S36"/>
    <mergeCell ref="A30:A31"/>
    <mergeCell ref="S30:S31"/>
    <mergeCell ref="T30:T31"/>
    <mergeCell ref="A22:A26"/>
    <mergeCell ref="B22:B26"/>
    <mergeCell ref="C22:C26"/>
    <mergeCell ref="D22:D26"/>
    <mergeCell ref="E22:E26"/>
    <mergeCell ref="S22:S26"/>
    <mergeCell ref="T22:T24"/>
    <mergeCell ref="T25:T26"/>
    <mergeCell ref="A27:A29"/>
    <mergeCell ref="S27:S29"/>
    <mergeCell ref="T27:T29"/>
    <mergeCell ref="A15:A17"/>
    <mergeCell ref="S15:S17"/>
    <mergeCell ref="T16:T17"/>
    <mergeCell ref="A18:A21"/>
    <mergeCell ref="B18:B21"/>
    <mergeCell ref="C18:C21"/>
    <mergeCell ref="D18:D21"/>
    <mergeCell ref="E18:E21"/>
    <mergeCell ref="S18:S21"/>
    <mergeCell ref="T18:T21"/>
    <mergeCell ref="T13:T14"/>
    <mergeCell ref="A7:T7"/>
    <mergeCell ref="A8:T8"/>
    <mergeCell ref="B9:T9"/>
    <mergeCell ref="B10:T10"/>
    <mergeCell ref="B11:T11"/>
    <mergeCell ref="A13:A14"/>
    <mergeCell ref="B13:B14"/>
    <mergeCell ref="C13:C14"/>
    <mergeCell ref="D13:E13"/>
    <mergeCell ref="F13:F14"/>
    <mergeCell ref="G13:I13"/>
    <mergeCell ref="J13:L13"/>
    <mergeCell ref="M13:O13"/>
    <mergeCell ref="P13:R13"/>
    <mergeCell ref="S13:S14"/>
  </mergeCells>
  <pageMargins left="0.7" right="0.7" top="0.75" bottom="0.75" header="0.3" footer="0.3"/>
  <pageSetup scale="3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BG254"/>
  <sheetViews>
    <sheetView showGridLines="0" zoomScale="70" zoomScaleNormal="70" workbookViewId="0">
      <selection activeCell="A13" sqref="A13:A14"/>
    </sheetView>
  </sheetViews>
  <sheetFormatPr baseColWidth="10" defaultColWidth="11.42578125" defaultRowHeight="15"/>
  <cols>
    <col min="1" max="1" width="43.42578125" customWidth="1"/>
    <col min="2" max="2" width="42.140625" style="72" customWidth="1"/>
    <col min="3" max="3" width="17.42578125" customWidth="1"/>
    <col min="4" max="4" width="26.7109375" customWidth="1"/>
    <col min="5" max="6" width="17.42578125" customWidth="1"/>
    <col min="7" max="7" width="17.42578125" style="73" customWidth="1"/>
    <col min="8" max="8" width="13.85546875" style="74" customWidth="1"/>
    <col min="9" max="10" width="13.28515625" style="74" customWidth="1"/>
    <col min="11" max="11" width="15" style="74" bestFit="1" customWidth="1"/>
    <col min="12" max="12" width="13.85546875" style="74" customWidth="1"/>
    <col min="13" max="13" width="16.42578125" style="74" bestFit="1" customWidth="1"/>
    <col min="14" max="14" width="13.28515625" style="74" customWidth="1"/>
    <col min="15" max="15" width="16.28515625" style="74" customWidth="1"/>
    <col min="16" max="16" width="13.28515625" style="74" customWidth="1"/>
    <col min="17" max="17" width="16" customWidth="1"/>
    <col min="18" max="18" width="14.5703125" customWidth="1"/>
    <col min="19" max="19" width="13.5703125" style="45" bestFit="1" customWidth="1"/>
    <col min="20" max="20" width="18.140625" customWidth="1"/>
    <col min="21" max="21" width="18.42578125" customWidth="1"/>
    <col min="22" max="58" width="11.42578125" style="42"/>
  </cols>
  <sheetData>
    <row r="6" spans="1:58" ht="21">
      <c r="A6" s="393" t="s">
        <v>178</v>
      </c>
      <c r="B6" s="393"/>
      <c r="C6" s="393"/>
      <c r="D6" s="393"/>
      <c r="E6" s="393"/>
      <c r="F6" s="393"/>
      <c r="G6" s="393"/>
      <c r="H6" s="393"/>
      <c r="I6" s="393"/>
      <c r="J6" s="393"/>
      <c r="K6" s="393"/>
      <c r="L6" s="393"/>
      <c r="M6" s="393"/>
      <c r="N6" s="393"/>
      <c r="O6" s="393"/>
      <c r="P6" s="393"/>
      <c r="Q6" s="393"/>
      <c r="R6" s="393"/>
      <c r="S6" s="393"/>
      <c r="T6" s="393"/>
      <c r="U6" s="393"/>
    </row>
    <row r="7" spans="1:58" ht="21">
      <c r="A7" s="393" t="s">
        <v>1</v>
      </c>
      <c r="B7" s="393"/>
      <c r="C7" s="393"/>
      <c r="D7" s="393"/>
      <c r="E7" s="393"/>
      <c r="F7" s="393"/>
      <c r="G7" s="393"/>
      <c r="H7" s="393"/>
      <c r="I7" s="393"/>
      <c r="J7" s="393"/>
      <c r="K7" s="393"/>
      <c r="L7" s="393"/>
      <c r="M7" s="393"/>
      <c r="N7" s="393"/>
      <c r="O7" s="393"/>
      <c r="P7" s="393"/>
      <c r="Q7" s="393"/>
      <c r="R7" s="393"/>
      <c r="S7" s="393"/>
      <c r="T7" s="393"/>
      <c r="U7" s="393"/>
    </row>
    <row r="8" spans="1:58" ht="21.75" thickBot="1">
      <c r="A8" s="393" t="s">
        <v>54</v>
      </c>
      <c r="B8" s="393"/>
      <c r="C8" s="393"/>
      <c r="D8" s="393"/>
      <c r="E8" s="393"/>
      <c r="F8" s="393"/>
      <c r="G8" s="393"/>
      <c r="H8" s="393"/>
      <c r="I8" s="393"/>
      <c r="J8" s="393"/>
      <c r="K8" s="393"/>
      <c r="L8" s="393"/>
      <c r="M8" s="393"/>
      <c r="N8" s="393"/>
      <c r="O8" s="393"/>
      <c r="P8" s="393"/>
      <c r="Q8" s="393"/>
      <c r="R8" s="393"/>
      <c r="S8" s="393"/>
      <c r="T8" s="393"/>
      <c r="U8" s="393"/>
    </row>
    <row r="9" spans="1:58" ht="21">
      <c r="A9" s="290" t="s">
        <v>2</v>
      </c>
      <c r="B9" s="535" t="s">
        <v>145</v>
      </c>
      <c r="C9" s="535"/>
      <c r="D9" s="535"/>
      <c r="E9" s="535"/>
      <c r="F9" s="535"/>
      <c r="G9" s="535"/>
      <c r="H9" s="535"/>
      <c r="I9" s="535"/>
      <c r="J9" s="535"/>
      <c r="K9" s="535"/>
      <c r="L9" s="535"/>
      <c r="M9" s="535"/>
      <c r="N9" s="535"/>
      <c r="O9" s="535"/>
      <c r="P9" s="535"/>
      <c r="Q9" s="535"/>
      <c r="R9" s="535"/>
      <c r="S9" s="535"/>
      <c r="T9" s="535"/>
      <c r="U9" s="536"/>
    </row>
    <row r="10" spans="1:58" ht="21">
      <c r="A10" s="291" t="s">
        <v>639</v>
      </c>
      <c r="B10" s="537" t="s">
        <v>99</v>
      </c>
      <c r="C10" s="537"/>
      <c r="D10" s="537"/>
      <c r="E10" s="537"/>
      <c r="F10" s="537"/>
      <c r="G10" s="537"/>
      <c r="H10" s="537"/>
      <c r="I10" s="537"/>
      <c r="J10" s="537"/>
      <c r="K10" s="537"/>
      <c r="L10" s="537"/>
      <c r="M10" s="537"/>
      <c r="N10" s="537"/>
      <c r="O10" s="537"/>
      <c r="P10" s="537"/>
      <c r="Q10" s="537"/>
      <c r="R10" s="537"/>
      <c r="S10" s="537"/>
      <c r="T10" s="537"/>
      <c r="U10" s="538"/>
    </row>
    <row r="11" spans="1:58" ht="21.75" thickBot="1">
      <c r="A11" s="292" t="s">
        <v>640</v>
      </c>
      <c r="B11" s="533" t="s">
        <v>146</v>
      </c>
      <c r="C11" s="533"/>
      <c r="D11" s="533"/>
      <c r="E11" s="533"/>
      <c r="F11" s="533"/>
      <c r="G11" s="533"/>
      <c r="H11" s="533"/>
      <c r="I11" s="533"/>
      <c r="J11" s="533"/>
      <c r="K11" s="533"/>
      <c r="L11" s="533"/>
      <c r="M11" s="533"/>
      <c r="N11" s="533"/>
      <c r="O11" s="533"/>
      <c r="P11" s="533"/>
      <c r="Q11" s="533"/>
      <c r="R11" s="533"/>
      <c r="S11" s="533"/>
      <c r="T11" s="533"/>
      <c r="U11" s="534"/>
    </row>
    <row r="13" spans="1:58" ht="15" customHeight="1">
      <c r="A13" s="513" t="s">
        <v>7</v>
      </c>
      <c r="B13" s="513" t="s">
        <v>11</v>
      </c>
      <c r="C13" s="513" t="s">
        <v>55</v>
      </c>
      <c r="D13" s="513" t="s">
        <v>56</v>
      </c>
      <c r="E13" s="513" t="s">
        <v>57</v>
      </c>
      <c r="F13" s="513" t="s">
        <v>58</v>
      </c>
      <c r="G13" s="513" t="s">
        <v>179</v>
      </c>
      <c r="H13" s="515" t="s">
        <v>12</v>
      </c>
      <c r="I13" s="515"/>
      <c r="J13" s="515"/>
      <c r="K13" s="515" t="s">
        <v>13</v>
      </c>
      <c r="L13" s="515"/>
      <c r="M13" s="515"/>
      <c r="N13" s="515" t="s">
        <v>14</v>
      </c>
      <c r="O13" s="515"/>
      <c r="P13" s="515"/>
      <c r="Q13" s="515" t="s">
        <v>15</v>
      </c>
      <c r="R13" s="515"/>
      <c r="S13" s="515"/>
      <c r="T13" s="513" t="s">
        <v>16</v>
      </c>
      <c r="U13" s="513" t="s">
        <v>180</v>
      </c>
    </row>
    <row r="14" spans="1:58" s="7" customFormat="1" ht="15" customHeight="1">
      <c r="A14" s="513"/>
      <c r="B14" s="513"/>
      <c r="C14" s="513"/>
      <c r="D14" s="513"/>
      <c r="E14" s="513"/>
      <c r="F14" s="513"/>
      <c r="G14" s="513"/>
      <c r="H14" s="307" t="s">
        <v>20</v>
      </c>
      <c r="I14" s="307" t="s">
        <v>21</v>
      </c>
      <c r="J14" s="307" t="s">
        <v>22</v>
      </c>
      <c r="K14" s="307" t="s">
        <v>23</v>
      </c>
      <c r="L14" s="307" t="s">
        <v>24</v>
      </c>
      <c r="M14" s="307" t="s">
        <v>25</v>
      </c>
      <c r="N14" s="307" t="s">
        <v>26</v>
      </c>
      <c r="O14" s="307" t="s">
        <v>27</v>
      </c>
      <c r="P14" s="307" t="s">
        <v>28</v>
      </c>
      <c r="Q14" s="307" t="s">
        <v>29</v>
      </c>
      <c r="R14" s="307" t="s">
        <v>30</v>
      </c>
      <c r="S14" s="307" t="s">
        <v>31</v>
      </c>
      <c r="T14" s="513"/>
      <c r="U14" s="513"/>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row>
    <row r="15" spans="1:58" ht="30">
      <c r="A15" s="539" t="s">
        <v>657</v>
      </c>
      <c r="B15" s="293" t="s">
        <v>658</v>
      </c>
      <c r="C15" s="516" t="s">
        <v>59</v>
      </c>
      <c r="D15" s="300" t="s">
        <v>181</v>
      </c>
      <c r="E15" s="20" t="s">
        <v>182</v>
      </c>
      <c r="F15" s="20" t="s">
        <v>183</v>
      </c>
      <c r="G15" s="20" t="s">
        <v>183</v>
      </c>
      <c r="H15" s="77"/>
      <c r="I15" s="77"/>
      <c r="J15" s="77">
        <v>650000</v>
      </c>
      <c r="K15" s="77">
        <v>1025000</v>
      </c>
      <c r="L15" s="77"/>
      <c r="M15" s="77"/>
      <c r="N15" s="77">
        <v>450000</v>
      </c>
      <c r="O15" s="77"/>
      <c r="P15" s="77"/>
      <c r="Q15" s="26"/>
      <c r="R15" s="78"/>
      <c r="S15" s="78"/>
      <c r="T15" s="27">
        <f t="shared" ref="T15:T31" si="0">SUM(H15:S15)</f>
        <v>2125000</v>
      </c>
      <c r="U15" s="10"/>
    </row>
    <row r="16" spans="1:58" ht="30">
      <c r="A16" s="539"/>
      <c r="B16" s="293" t="s">
        <v>659</v>
      </c>
      <c r="C16" s="516"/>
      <c r="D16" s="300" t="s">
        <v>184</v>
      </c>
      <c r="E16" s="20" t="s">
        <v>60</v>
      </c>
      <c r="F16" s="20" t="s">
        <v>183</v>
      </c>
      <c r="G16" s="20" t="s">
        <v>183</v>
      </c>
      <c r="H16" s="77"/>
      <c r="I16" s="77"/>
      <c r="J16" s="77">
        <v>50000</v>
      </c>
      <c r="K16" s="77">
        <v>75000</v>
      </c>
      <c r="L16" s="77"/>
      <c r="M16" s="77"/>
      <c r="N16" s="77">
        <v>50000</v>
      </c>
      <c r="O16" s="77"/>
      <c r="P16" s="77"/>
      <c r="Q16" s="26"/>
      <c r="R16" s="78"/>
      <c r="S16" s="78"/>
      <c r="T16" s="27">
        <f t="shared" si="0"/>
        <v>175000</v>
      </c>
      <c r="U16" s="10"/>
    </row>
    <row r="17" spans="1:56" ht="30" customHeight="1">
      <c r="A17" s="541" t="s">
        <v>660</v>
      </c>
      <c r="B17" s="324" t="s">
        <v>661</v>
      </c>
      <c r="C17" s="523" t="s">
        <v>185</v>
      </c>
      <c r="D17" s="301" t="s">
        <v>185</v>
      </c>
      <c r="E17" s="76" t="s">
        <v>185</v>
      </c>
      <c r="F17" s="76">
        <v>0</v>
      </c>
      <c r="G17" s="30">
        <v>0</v>
      </c>
      <c r="H17" s="30">
        <v>0</v>
      </c>
      <c r="I17" s="30">
        <v>0</v>
      </c>
      <c r="J17" s="30">
        <v>0</v>
      </c>
      <c r="K17" s="30">
        <v>0</v>
      </c>
      <c r="L17" s="30">
        <v>0</v>
      </c>
      <c r="M17" s="30">
        <v>0</v>
      </c>
      <c r="N17" s="30">
        <v>0</v>
      </c>
      <c r="O17" s="30">
        <v>0</v>
      </c>
      <c r="P17" s="30">
        <v>0</v>
      </c>
      <c r="Q17" s="30">
        <v>0</v>
      </c>
      <c r="R17" s="30">
        <v>0</v>
      </c>
      <c r="S17" s="30">
        <v>0</v>
      </c>
      <c r="T17" s="30">
        <f t="shared" si="0"/>
        <v>0</v>
      </c>
      <c r="U17" s="524" t="s">
        <v>186</v>
      </c>
    </row>
    <row r="18" spans="1:56" ht="38.25" customHeight="1">
      <c r="A18" s="541"/>
      <c r="B18" s="324" t="s">
        <v>526</v>
      </c>
      <c r="C18" s="523"/>
      <c r="D18" s="310" t="s">
        <v>185</v>
      </c>
      <c r="E18" s="310" t="s">
        <v>185</v>
      </c>
      <c r="F18" s="76"/>
      <c r="G18" s="30">
        <v>0</v>
      </c>
      <c r="H18" s="30"/>
      <c r="I18" s="30"/>
      <c r="J18" s="30"/>
      <c r="K18" s="30"/>
      <c r="L18" s="30"/>
      <c r="M18" s="30"/>
      <c r="N18" s="30"/>
      <c r="O18" s="30"/>
      <c r="P18" s="30"/>
      <c r="Q18" s="30"/>
      <c r="R18" s="30"/>
      <c r="S18" s="30"/>
      <c r="T18" s="30">
        <f t="shared" si="0"/>
        <v>0</v>
      </c>
      <c r="U18" s="524"/>
    </row>
    <row r="19" spans="1:56" ht="38.25" customHeight="1">
      <c r="A19" s="541"/>
      <c r="B19" s="324" t="s">
        <v>527</v>
      </c>
      <c r="C19" s="523"/>
      <c r="D19" s="310" t="s">
        <v>185</v>
      </c>
      <c r="E19" s="310" t="s">
        <v>185</v>
      </c>
      <c r="F19" s="76"/>
      <c r="G19" s="30">
        <v>0</v>
      </c>
      <c r="H19" s="30"/>
      <c r="I19" s="30"/>
      <c r="J19" s="30"/>
      <c r="K19" s="30"/>
      <c r="L19" s="30"/>
      <c r="M19" s="30"/>
      <c r="N19" s="30"/>
      <c r="O19" s="30"/>
      <c r="P19" s="30"/>
      <c r="Q19" s="30"/>
      <c r="R19" s="30"/>
      <c r="S19" s="30"/>
      <c r="T19" s="30">
        <f t="shared" si="0"/>
        <v>0</v>
      </c>
      <c r="U19" s="524"/>
    </row>
    <row r="20" spans="1:56" ht="29.25" customHeight="1">
      <c r="A20" s="541"/>
      <c r="B20" s="324" t="s">
        <v>528</v>
      </c>
      <c r="C20" s="523"/>
      <c r="D20" s="301" t="s">
        <v>185</v>
      </c>
      <c r="E20" s="310" t="s">
        <v>185</v>
      </c>
      <c r="F20" s="76"/>
      <c r="G20" s="30">
        <v>0</v>
      </c>
      <c r="H20" s="30"/>
      <c r="I20" s="30"/>
      <c r="J20" s="30"/>
      <c r="K20" s="30"/>
      <c r="L20" s="30"/>
      <c r="M20" s="30"/>
      <c r="N20" s="30"/>
      <c r="O20" s="30"/>
      <c r="P20" s="30"/>
      <c r="Q20" s="30"/>
      <c r="R20" s="30"/>
      <c r="S20" s="30"/>
      <c r="T20" s="30">
        <f t="shared" si="0"/>
        <v>0</v>
      </c>
      <c r="U20" s="524"/>
    </row>
    <row r="21" spans="1:56" ht="30">
      <c r="A21" s="539" t="s">
        <v>662</v>
      </c>
      <c r="B21" s="293" t="s">
        <v>529</v>
      </c>
      <c r="C21" s="540" t="s">
        <v>59</v>
      </c>
      <c r="D21" s="300" t="s">
        <v>185</v>
      </c>
      <c r="E21" s="300" t="s">
        <v>185</v>
      </c>
      <c r="F21" s="20"/>
      <c r="G21" s="77"/>
      <c r="H21" s="77"/>
      <c r="I21" s="77"/>
      <c r="J21" s="77">
        <v>150000</v>
      </c>
      <c r="K21" s="77"/>
      <c r="L21" s="77"/>
      <c r="M21" s="77"/>
      <c r="N21" s="77"/>
      <c r="O21" s="77"/>
      <c r="P21" s="77"/>
      <c r="Q21" s="26"/>
      <c r="R21" s="78"/>
      <c r="S21" s="78"/>
      <c r="T21" s="27">
        <v>0</v>
      </c>
      <c r="U21" s="10"/>
    </row>
    <row r="22" spans="1:56" ht="45" customHeight="1">
      <c r="A22" s="539"/>
      <c r="B22" s="293" t="s">
        <v>663</v>
      </c>
      <c r="C22" s="540"/>
      <c r="D22" s="300" t="s">
        <v>185</v>
      </c>
      <c r="E22" s="300" t="s">
        <v>185</v>
      </c>
      <c r="F22" s="20">
        <v>0</v>
      </c>
      <c r="G22" s="26">
        <v>0</v>
      </c>
      <c r="H22" s="26">
        <v>0</v>
      </c>
      <c r="I22" s="26">
        <v>0</v>
      </c>
      <c r="J22" s="26">
        <v>0</v>
      </c>
      <c r="K22" s="26">
        <v>0</v>
      </c>
      <c r="L22" s="26">
        <v>0</v>
      </c>
      <c r="M22" s="26">
        <v>0</v>
      </c>
      <c r="N22" s="26">
        <v>0</v>
      </c>
      <c r="O22" s="26">
        <v>0</v>
      </c>
      <c r="P22" s="26">
        <v>0</v>
      </c>
      <c r="Q22" s="26">
        <v>0</v>
      </c>
      <c r="R22" s="26">
        <v>0</v>
      </c>
      <c r="S22" s="26">
        <v>0</v>
      </c>
      <c r="T22" s="27">
        <f t="shared" si="0"/>
        <v>0</v>
      </c>
      <c r="U22" s="300" t="s">
        <v>187</v>
      </c>
    </row>
    <row r="23" spans="1:56" ht="45">
      <c r="A23" s="539"/>
      <c r="B23" s="293" t="s">
        <v>531</v>
      </c>
      <c r="C23" s="540"/>
      <c r="D23" s="300" t="s">
        <v>185</v>
      </c>
      <c r="E23" s="300" t="s">
        <v>185</v>
      </c>
      <c r="F23" s="20">
        <v>0</v>
      </c>
      <c r="G23" s="77">
        <v>0</v>
      </c>
      <c r="H23" s="77">
        <v>0</v>
      </c>
      <c r="I23" s="77">
        <v>0</v>
      </c>
      <c r="J23" s="77">
        <v>0</v>
      </c>
      <c r="K23" s="77">
        <f>+G23*F23</f>
        <v>0</v>
      </c>
      <c r="L23" s="77">
        <v>0</v>
      </c>
      <c r="M23" s="77">
        <v>0</v>
      </c>
      <c r="N23" s="77">
        <v>0</v>
      </c>
      <c r="O23" s="77">
        <v>0</v>
      </c>
      <c r="P23" s="77">
        <v>0</v>
      </c>
      <c r="Q23" s="77">
        <v>0</v>
      </c>
      <c r="R23" s="77">
        <v>0</v>
      </c>
      <c r="S23" s="77">
        <v>0</v>
      </c>
      <c r="T23" s="27">
        <f t="shared" si="0"/>
        <v>0</v>
      </c>
      <c r="U23" s="300"/>
    </row>
    <row r="24" spans="1:56" ht="45">
      <c r="A24" s="539"/>
      <c r="B24" s="293" t="s">
        <v>664</v>
      </c>
      <c r="C24" s="540"/>
      <c r="D24" s="300" t="s">
        <v>143</v>
      </c>
      <c r="E24" s="300" t="s">
        <v>60</v>
      </c>
      <c r="F24" s="20">
        <v>30</v>
      </c>
      <c r="G24" s="77">
        <v>450</v>
      </c>
      <c r="H24" s="77"/>
      <c r="I24" s="77"/>
      <c r="J24" s="77"/>
      <c r="K24" s="77"/>
      <c r="L24" s="77">
        <f>F24*G24</f>
        <v>13500</v>
      </c>
      <c r="M24" s="77"/>
      <c r="N24" s="77"/>
      <c r="O24" s="77"/>
      <c r="P24" s="77"/>
      <c r="Q24" s="26"/>
      <c r="R24" s="78"/>
      <c r="S24" s="78"/>
      <c r="T24" s="27">
        <f t="shared" si="0"/>
        <v>13500</v>
      </c>
      <c r="U24" s="421" t="s">
        <v>186</v>
      </c>
    </row>
    <row r="25" spans="1:56" ht="30">
      <c r="A25" s="539"/>
      <c r="B25" s="293" t="s">
        <v>665</v>
      </c>
      <c r="C25" s="540"/>
      <c r="D25" s="300" t="s">
        <v>185</v>
      </c>
      <c r="E25" s="300" t="s">
        <v>185</v>
      </c>
      <c r="F25" s="20">
        <v>0</v>
      </c>
      <c r="G25" s="77"/>
      <c r="H25" s="77"/>
      <c r="I25" s="77"/>
      <c r="J25" s="77"/>
      <c r="K25" s="77"/>
      <c r="L25" s="77"/>
      <c r="M25" s="77"/>
      <c r="N25" s="77"/>
      <c r="O25" s="77"/>
      <c r="P25" s="77"/>
      <c r="Q25" s="26"/>
      <c r="R25" s="78"/>
      <c r="S25" s="78"/>
      <c r="T25" s="27">
        <v>0</v>
      </c>
      <c r="U25" s="421"/>
    </row>
    <row r="26" spans="1:56" ht="30">
      <c r="A26" s="542" t="s">
        <v>666</v>
      </c>
      <c r="B26" s="324" t="s">
        <v>668</v>
      </c>
      <c r="C26" s="314" t="s">
        <v>185</v>
      </c>
      <c r="D26" s="301" t="s">
        <v>185</v>
      </c>
      <c r="E26" s="301" t="s">
        <v>185</v>
      </c>
      <c r="F26" s="76">
        <v>0</v>
      </c>
      <c r="G26" s="30"/>
      <c r="H26" s="30"/>
      <c r="I26" s="30"/>
      <c r="J26" s="30"/>
      <c r="K26" s="30"/>
      <c r="L26" s="30"/>
      <c r="M26" s="30"/>
      <c r="N26" s="30"/>
      <c r="O26" s="30"/>
      <c r="P26" s="30"/>
      <c r="Q26" s="30"/>
      <c r="R26" s="30"/>
      <c r="S26" s="30"/>
      <c r="T26" s="30">
        <v>0</v>
      </c>
      <c r="U26" s="76">
        <v>0</v>
      </c>
    </row>
    <row r="27" spans="1:56" s="18" customFormat="1" ht="45">
      <c r="A27" s="542"/>
      <c r="B27" s="324" t="s">
        <v>667</v>
      </c>
      <c r="C27" s="314" t="s">
        <v>185</v>
      </c>
      <c r="D27" s="301" t="s">
        <v>185</v>
      </c>
      <c r="E27" s="301" t="s">
        <v>185</v>
      </c>
      <c r="F27" s="76">
        <v>0</v>
      </c>
      <c r="G27" s="30"/>
      <c r="H27" s="30"/>
      <c r="I27" s="30"/>
      <c r="J27" s="30"/>
      <c r="K27" s="30"/>
      <c r="L27" s="30"/>
      <c r="M27" s="30"/>
      <c r="N27" s="30"/>
      <c r="O27" s="30"/>
      <c r="P27" s="30"/>
      <c r="Q27" s="30"/>
      <c r="R27" s="30"/>
      <c r="S27" s="30"/>
      <c r="T27" s="30">
        <v>0</v>
      </c>
      <c r="U27" s="76">
        <v>0</v>
      </c>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79"/>
    </row>
    <row r="28" spans="1:56" s="18" customFormat="1" ht="45" customHeight="1">
      <c r="A28" s="542"/>
      <c r="B28" s="544" t="s">
        <v>536</v>
      </c>
      <c r="C28" s="314" t="s">
        <v>59</v>
      </c>
      <c r="D28" s="310" t="s">
        <v>188</v>
      </c>
      <c r="E28" s="301" t="s">
        <v>189</v>
      </c>
      <c r="F28" s="76">
        <v>1</v>
      </c>
      <c r="G28" s="30">
        <v>8000000</v>
      </c>
      <c r="H28" s="30"/>
      <c r="I28" s="30"/>
      <c r="J28" s="30"/>
      <c r="K28" s="30"/>
      <c r="L28" s="30"/>
      <c r="M28" s="30">
        <f>+F28*G28</f>
        <v>8000000</v>
      </c>
      <c r="N28" s="30"/>
      <c r="O28" s="30"/>
      <c r="P28" s="30"/>
      <c r="Q28" s="30"/>
      <c r="R28" s="30"/>
      <c r="S28" s="30"/>
      <c r="T28" s="31">
        <f t="shared" si="0"/>
        <v>8000000</v>
      </c>
      <c r="U28" s="76" t="s">
        <v>679</v>
      </c>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79"/>
    </row>
    <row r="29" spans="1:56" s="18" customFormat="1" ht="51" customHeight="1">
      <c r="A29" s="542"/>
      <c r="B29" s="544"/>
      <c r="C29" s="314" t="s">
        <v>59</v>
      </c>
      <c r="D29" s="301" t="s">
        <v>190</v>
      </c>
      <c r="E29" s="301" t="s">
        <v>191</v>
      </c>
      <c r="F29" s="76">
        <v>300</v>
      </c>
      <c r="G29" s="325">
        <v>1000</v>
      </c>
      <c r="H29" s="325"/>
      <c r="I29" s="325"/>
      <c r="J29" s="325"/>
      <c r="K29" s="325"/>
      <c r="L29" s="325"/>
      <c r="M29" s="325"/>
      <c r="N29" s="326"/>
      <c r="O29" s="326"/>
      <c r="P29" s="326"/>
      <c r="Q29" s="30"/>
      <c r="R29" s="30">
        <f>+F29*G29</f>
        <v>300000</v>
      </c>
      <c r="S29" s="30"/>
      <c r="T29" s="31">
        <f>SUM(H29:S29)</f>
        <v>300000</v>
      </c>
      <c r="U29" s="308"/>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79"/>
    </row>
    <row r="30" spans="1:56" ht="30">
      <c r="A30" s="539" t="s">
        <v>669</v>
      </c>
      <c r="B30" s="543" t="s">
        <v>670</v>
      </c>
      <c r="C30" s="306" t="s">
        <v>59</v>
      </c>
      <c r="D30" s="20" t="s">
        <v>641</v>
      </c>
      <c r="E30" s="20" t="s">
        <v>60</v>
      </c>
      <c r="F30" s="20">
        <v>120</v>
      </c>
      <c r="G30" s="77">
        <v>800</v>
      </c>
      <c r="H30" s="77"/>
      <c r="I30" s="77"/>
      <c r="J30" s="77">
        <f>+G30*30</f>
        <v>24000</v>
      </c>
      <c r="K30" s="77"/>
      <c r="L30" s="77"/>
      <c r="M30" s="77">
        <f>+G30*30</f>
        <v>24000</v>
      </c>
      <c r="N30" s="77"/>
      <c r="O30" s="77"/>
      <c r="P30" s="77">
        <f>+G30*30</f>
        <v>24000</v>
      </c>
      <c r="Q30" s="26"/>
      <c r="R30" s="26"/>
      <c r="S30" s="26">
        <f>+G30*30</f>
        <v>24000</v>
      </c>
      <c r="T30" s="27">
        <f t="shared" si="0"/>
        <v>96000</v>
      </c>
      <c r="U30" s="10"/>
    </row>
    <row r="31" spans="1:56" ht="30">
      <c r="A31" s="539"/>
      <c r="B31" s="543"/>
      <c r="C31" s="306" t="s">
        <v>59</v>
      </c>
      <c r="D31" s="20" t="s">
        <v>144</v>
      </c>
      <c r="E31" s="20" t="s">
        <v>642</v>
      </c>
      <c r="F31" s="20">
        <v>25</v>
      </c>
      <c r="G31" s="77">
        <v>450</v>
      </c>
      <c r="H31" s="77"/>
      <c r="I31" s="77"/>
      <c r="J31" s="77"/>
      <c r="K31" s="77"/>
      <c r="L31" s="77"/>
      <c r="M31" s="77"/>
      <c r="N31" s="77"/>
      <c r="O31" s="77"/>
      <c r="P31" s="77"/>
      <c r="Q31" s="26"/>
      <c r="R31" s="26"/>
      <c r="S31" s="26">
        <f>+F31*G31</f>
        <v>11250</v>
      </c>
      <c r="T31" s="27">
        <f t="shared" si="0"/>
        <v>11250</v>
      </c>
      <c r="U31" s="10"/>
    </row>
    <row r="32" spans="1:56" ht="30">
      <c r="A32" s="539"/>
      <c r="B32" s="543"/>
      <c r="C32" s="306" t="s">
        <v>59</v>
      </c>
      <c r="D32" s="20" t="s">
        <v>643</v>
      </c>
      <c r="E32" s="20" t="s">
        <v>60</v>
      </c>
      <c r="F32" s="20">
        <v>1</v>
      </c>
      <c r="G32" s="77"/>
      <c r="H32" s="77"/>
      <c r="I32" s="77"/>
      <c r="J32" s="77"/>
      <c r="K32" s="77"/>
      <c r="L32" s="77"/>
      <c r="M32" s="77"/>
      <c r="N32" s="77"/>
      <c r="O32" s="77"/>
      <c r="P32" s="77"/>
      <c r="Q32" s="26"/>
      <c r="R32" s="26"/>
      <c r="S32" s="26">
        <v>6000</v>
      </c>
      <c r="T32" s="27">
        <f>SUM(H32:S32)</f>
        <v>6000</v>
      </c>
      <c r="U32" s="10"/>
    </row>
    <row r="33" spans="1:59" ht="39" customHeight="1">
      <c r="A33" s="539"/>
      <c r="B33" s="293" t="s">
        <v>671</v>
      </c>
      <c r="C33" s="306" t="s">
        <v>59</v>
      </c>
      <c r="D33" s="20" t="s">
        <v>192</v>
      </c>
      <c r="E33" s="20"/>
      <c r="F33" s="20"/>
      <c r="G33" s="77"/>
      <c r="H33" s="77"/>
      <c r="I33" s="77"/>
      <c r="J33" s="77">
        <v>25000</v>
      </c>
      <c r="K33" s="77"/>
      <c r="L33" s="77"/>
      <c r="M33" s="77">
        <v>25000</v>
      </c>
      <c r="N33" s="77"/>
      <c r="O33" s="77"/>
      <c r="P33" s="77">
        <v>25000</v>
      </c>
      <c r="Q33" s="26"/>
      <c r="R33" s="77">
        <v>25000</v>
      </c>
      <c r="S33" s="26"/>
      <c r="T33" s="27">
        <f>SUM(H33:S33)</f>
        <v>100000</v>
      </c>
      <c r="U33" s="10"/>
    </row>
    <row r="34" spans="1:59" ht="30">
      <c r="A34" s="541" t="s">
        <v>672</v>
      </c>
      <c r="B34" s="324" t="s">
        <v>674</v>
      </c>
      <c r="C34" s="314" t="s">
        <v>59</v>
      </c>
      <c r="D34" s="314" t="s">
        <v>650</v>
      </c>
      <c r="E34" s="314">
        <v>1</v>
      </c>
      <c r="F34" s="327">
        <v>35</v>
      </c>
      <c r="G34" s="303">
        <v>4000</v>
      </c>
      <c r="H34" s="225"/>
      <c r="I34" s="30"/>
      <c r="J34" s="225"/>
      <c r="K34" s="225">
        <f>F34*G34</f>
        <v>140000</v>
      </c>
      <c r="L34" s="225"/>
      <c r="M34" s="225"/>
      <c r="N34" s="225"/>
      <c r="O34" s="225"/>
      <c r="P34" s="225"/>
      <c r="Q34" s="225"/>
      <c r="R34" s="225"/>
      <c r="S34" s="225"/>
      <c r="T34" s="328">
        <f t="shared" ref="T34:T49" si="1">SUM(H34:S34)</f>
        <v>140000</v>
      </c>
      <c r="U34" s="329"/>
      <c r="V34" s="80"/>
      <c r="BG34" s="42"/>
    </row>
    <row r="35" spans="1:59">
      <c r="A35" s="541"/>
      <c r="B35" s="544" t="s">
        <v>673</v>
      </c>
      <c r="C35" s="548" t="s">
        <v>59</v>
      </c>
      <c r="D35" s="314" t="s">
        <v>644</v>
      </c>
      <c r="E35" s="314">
        <v>1</v>
      </c>
      <c r="F35" s="327">
        <v>200</v>
      </c>
      <c r="G35" s="303">
        <v>1000</v>
      </c>
      <c r="H35" s="225"/>
      <c r="I35" s="30"/>
      <c r="J35" s="330"/>
      <c r="K35" s="225"/>
      <c r="L35" s="30">
        <f>F35*G35</f>
        <v>200000</v>
      </c>
      <c r="M35" s="225"/>
      <c r="N35" s="225"/>
      <c r="O35" s="225"/>
      <c r="P35" s="225"/>
      <c r="Q35" s="225"/>
      <c r="R35" s="225"/>
      <c r="S35" s="225"/>
      <c r="T35" s="328">
        <f t="shared" si="1"/>
        <v>200000</v>
      </c>
      <c r="U35" s="329"/>
      <c r="BG35" s="42"/>
    </row>
    <row r="36" spans="1:59" ht="30">
      <c r="A36" s="541"/>
      <c r="B36" s="544"/>
      <c r="C36" s="548"/>
      <c r="D36" s="314" t="s">
        <v>645</v>
      </c>
      <c r="E36" s="314" t="s">
        <v>646</v>
      </c>
      <c r="F36" s="314" t="s">
        <v>646</v>
      </c>
      <c r="G36" s="303">
        <v>5000</v>
      </c>
      <c r="H36" s="225"/>
      <c r="I36" s="225"/>
      <c r="J36" s="30"/>
      <c r="K36" s="225"/>
      <c r="L36" s="225">
        <f>G36</f>
        <v>5000</v>
      </c>
      <c r="M36" s="225"/>
      <c r="N36" s="225"/>
      <c r="O36" s="225"/>
      <c r="P36" s="225"/>
      <c r="Q36" s="225"/>
      <c r="R36" s="225"/>
      <c r="S36" s="225"/>
      <c r="T36" s="328">
        <f t="shared" si="1"/>
        <v>5000</v>
      </c>
      <c r="U36" s="331"/>
      <c r="BG36" s="42"/>
    </row>
    <row r="37" spans="1:59" ht="30">
      <c r="A37" s="541"/>
      <c r="B37" s="544" t="s">
        <v>675</v>
      </c>
      <c r="C37" s="548" t="s">
        <v>59</v>
      </c>
      <c r="D37" s="314" t="s">
        <v>645</v>
      </c>
      <c r="E37" s="314" t="s">
        <v>646</v>
      </c>
      <c r="F37" s="314" t="s">
        <v>646</v>
      </c>
      <c r="G37" s="303">
        <v>5000</v>
      </c>
      <c r="H37" s="225"/>
      <c r="I37" s="225"/>
      <c r="J37" s="225"/>
      <c r="K37" s="225"/>
      <c r="L37" s="30"/>
      <c r="M37" s="225"/>
      <c r="N37" s="225">
        <f>G37</f>
        <v>5000</v>
      </c>
      <c r="O37" s="225"/>
      <c r="P37" s="225"/>
      <c r="Q37" s="225"/>
      <c r="R37" s="225"/>
      <c r="S37" s="225"/>
      <c r="T37" s="328">
        <f t="shared" si="1"/>
        <v>5000</v>
      </c>
      <c r="U37" s="329"/>
      <c r="BG37" s="42"/>
    </row>
    <row r="38" spans="1:59">
      <c r="A38" s="541"/>
      <c r="B38" s="544"/>
      <c r="C38" s="548"/>
      <c r="D38" s="314" t="s">
        <v>193</v>
      </c>
      <c r="E38" s="314" t="s">
        <v>60</v>
      </c>
      <c r="F38" s="327">
        <v>1</v>
      </c>
      <c r="G38" s="303">
        <v>3000</v>
      </c>
      <c r="H38" s="225"/>
      <c r="I38" s="225"/>
      <c r="J38" s="225"/>
      <c r="K38" s="225"/>
      <c r="L38" s="30"/>
      <c r="M38" s="225">
        <f>F38*G38</f>
        <v>3000</v>
      </c>
      <c r="N38" s="225"/>
      <c r="O38" s="225"/>
      <c r="P38" s="225"/>
      <c r="Q38" s="225"/>
      <c r="R38" s="225"/>
      <c r="S38" s="225"/>
      <c r="T38" s="328">
        <f t="shared" si="1"/>
        <v>3000</v>
      </c>
      <c r="U38" s="329"/>
      <c r="BG38" s="42"/>
    </row>
    <row r="39" spans="1:59">
      <c r="A39" s="541"/>
      <c r="B39" s="544"/>
      <c r="C39" s="548"/>
      <c r="D39" s="314" t="s">
        <v>651</v>
      </c>
      <c r="E39" s="314" t="s">
        <v>646</v>
      </c>
      <c r="F39" s="327">
        <v>150</v>
      </c>
      <c r="G39" s="303">
        <v>700</v>
      </c>
      <c r="H39" s="225"/>
      <c r="I39" s="225"/>
      <c r="J39" s="225"/>
      <c r="K39" s="225"/>
      <c r="L39" s="30"/>
      <c r="M39" s="30">
        <f>F39*G39</f>
        <v>105000</v>
      </c>
      <c r="N39" s="225"/>
      <c r="O39" s="225"/>
      <c r="P39" s="225"/>
      <c r="Q39" s="225"/>
      <c r="R39" s="225"/>
      <c r="S39" s="225"/>
      <c r="T39" s="328">
        <f t="shared" si="1"/>
        <v>105000</v>
      </c>
      <c r="U39" s="331"/>
      <c r="BG39" s="42"/>
    </row>
    <row r="40" spans="1:59">
      <c r="A40" s="541"/>
      <c r="B40" s="544" t="s">
        <v>647</v>
      </c>
      <c r="C40" s="548" t="s">
        <v>59</v>
      </c>
      <c r="D40" s="314" t="s">
        <v>143</v>
      </c>
      <c r="E40" s="314" t="s">
        <v>185</v>
      </c>
      <c r="F40" s="327">
        <v>150</v>
      </c>
      <c r="G40" s="303">
        <v>1000</v>
      </c>
      <c r="H40" s="225"/>
      <c r="I40" s="225"/>
      <c r="J40" s="225"/>
      <c r="K40" s="225"/>
      <c r="L40" s="225"/>
      <c r="M40" s="225"/>
      <c r="N40" s="30">
        <f>+F40*G40</f>
        <v>150000</v>
      </c>
      <c r="O40" s="30"/>
      <c r="P40" s="225"/>
      <c r="Q40" s="225"/>
      <c r="R40" s="225"/>
      <c r="S40" s="225"/>
      <c r="T40" s="328">
        <f t="shared" si="1"/>
        <v>150000</v>
      </c>
      <c r="U40" s="329"/>
      <c r="BG40" s="42"/>
    </row>
    <row r="41" spans="1:59">
      <c r="A41" s="541"/>
      <c r="B41" s="544"/>
      <c r="C41" s="548"/>
      <c r="D41" s="314" t="s">
        <v>648</v>
      </c>
      <c r="E41" s="314">
        <v>1</v>
      </c>
      <c r="F41" s="327">
        <v>405</v>
      </c>
      <c r="G41" s="303">
        <v>1180</v>
      </c>
      <c r="H41" s="225"/>
      <c r="I41" s="225"/>
      <c r="J41" s="225"/>
      <c r="K41" s="225"/>
      <c r="L41" s="225"/>
      <c r="M41" s="30">
        <f>F41*G41</f>
        <v>477900</v>
      </c>
      <c r="N41" s="30"/>
      <c r="O41" s="30"/>
      <c r="P41" s="225"/>
      <c r="Q41" s="225"/>
      <c r="R41" s="225"/>
      <c r="S41" s="225"/>
      <c r="T41" s="328">
        <f t="shared" si="1"/>
        <v>477900</v>
      </c>
      <c r="U41" s="331"/>
      <c r="BG41" s="42"/>
    </row>
    <row r="42" spans="1:59">
      <c r="A42" s="541"/>
      <c r="B42" s="544" t="s">
        <v>649</v>
      </c>
      <c r="C42" s="548" t="s">
        <v>59</v>
      </c>
      <c r="D42" s="314" t="s">
        <v>194</v>
      </c>
      <c r="E42" s="314" t="s">
        <v>195</v>
      </c>
      <c r="F42" s="327">
        <v>200</v>
      </c>
      <c r="G42" s="303">
        <v>600</v>
      </c>
      <c r="H42" s="225"/>
      <c r="I42" s="225"/>
      <c r="J42" s="225"/>
      <c r="K42" s="225"/>
      <c r="L42" s="225"/>
      <c r="M42" s="225"/>
      <c r="N42" s="225"/>
      <c r="O42" s="225"/>
      <c r="P42" s="30"/>
      <c r="Q42" s="225"/>
      <c r="R42" s="225">
        <f>+F42*G42</f>
        <v>120000</v>
      </c>
      <c r="S42" s="225"/>
      <c r="T42" s="328">
        <f t="shared" si="1"/>
        <v>120000</v>
      </c>
      <c r="U42" s="329"/>
      <c r="BG42" s="42"/>
    </row>
    <row r="43" spans="1:59">
      <c r="A43" s="541"/>
      <c r="B43" s="544"/>
      <c r="C43" s="548"/>
      <c r="D43" s="314" t="s">
        <v>196</v>
      </c>
      <c r="E43" s="314" t="s">
        <v>60</v>
      </c>
      <c r="F43" s="327">
        <v>200</v>
      </c>
      <c r="G43" s="303">
        <f>20000/F43</f>
        <v>100</v>
      </c>
      <c r="H43" s="225"/>
      <c r="I43" s="225"/>
      <c r="J43" s="225"/>
      <c r="K43" s="225"/>
      <c r="L43" s="225"/>
      <c r="M43" s="225"/>
      <c r="N43" s="225"/>
      <c r="O43" s="225"/>
      <c r="P43" s="30"/>
      <c r="Q43" s="225"/>
      <c r="R43" s="225">
        <f>F43*G43</f>
        <v>20000</v>
      </c>
      <c r="S43" s="225"/>
      <c r="T43" s="328">
        <f t="shared" si="1"/>
        <v>20000</v>
      </c>
      <c r="U43" s="331"/>
      <c r="BG43" s="42"/>
    </row>
    <row r="44" spans="1:59">
      <c r="A44" s="541"/>
      <c r="B44" s="544"/>
      <c r="C44" s="548"/>
      <c r="D44" s="314" t="s">
        <v>194</v>
      </c>
      <c r="E44" s="314" t="s">
        <v>195</v>
      </c>
      <c r="F44" s="327">
        <v>150</v>
      </c>
      <c r="G44" s="303">
        <v>600</v>
      </c>
      <c r="H44" s="225"/>
      <c r="I44" s="225"/>
      <c r="J44" s="225"/>
      <c r="K44" s="225"/>
      <c r="L44" s="225"/>
      <c r="M44" s="225"/>
      <c r="N44" s="225"/>
      <c r="O44" s="225"/>
      <c r="P44" s="30"/>
      <c r="Q44" s="328"/>
      <c r="R44" s="225"/>
      <c r="S44" s="328">
        <f>F44*G44</f>
        <v>90000</v>
      </c>
      <c r="T44" s="328">
        <f t="shared" si="1"/>
        <v>90000</v>
      </c>
      <c r="U44" s="331"/>
      <c r="BG44" s="42"/>
    </row>
    <row r="45" spans="1:59">
      <c r="A45" s="541"/>
      <c r="B45" s="544"/>
      <c r="C45" s="548"/>
      <c r="D45" s="314" t="s">
        <v>196</v>
      </c>
      <c r="E45" s="314" t="s">
        <v>60</v>
      </c>
      <c r="F45" s="327">
        <v>150</v>
      </c>
      <c r="G45" s="303">
        <v>100</v>
      </c>
      <c r="H45" s="225"/>
      <c r="I45" s="225"/>
      <c r="J45" s="225"/>
      <c r="K45" s="225"/>
      <c r="L45" s="225"/>
      <c r="M45" s="225"/>
      <c r="N45" s="225"/>
      <c r="O45" s="225"/>
      <c r="P45" s="30"/>
      <c r="Q45" s="328"/>
      <c r="R45" s="225"/>
      <c r="S45" s="328">
        <f>F45*G45</f>
        <v>15000</v>
      </c>
      <c r="T45" s="328">
        <f t="shared" si="1"/>
        <v>15000</v>
      </c>
      <c r="U45" s="331"/>
      <c r="BG45" s="42"/>
    </row>
    <row r="46" spans="1:59" ht="60">
      <c r="A46" s="546" t="s">
        <v>197</v>
      </c>
      <c r="B46" s="547" t="s">
        <v>198</v>
      </c>
      <c r="C46" s="306" t="s">
        <v>676</v>
      </c>
      <c r="D46" s="320" t="s">
        <v>199</v>
      </c>
      <c r="E46" s="320" t="s">
        <v>191</v>
      </c>
      <c r="F46" s="320" t="s">
        <v>200</v>
      </c>
      <c r="G46" s="316"/>
      <c r="H46" s="316"/>
      <c r="I46" s="318">
        <v>50000</v>
      </c>
      <c r="J46" s="318"/>
      <c r="K46" s="318"/>
      <c r="L46" s="318"/>
      <c r="M46" s="318">
        <v>50000</v>
      </c>
      <c r="N46" s="318"/>
      <c r="O46" s="318"/>
      <c r="P46" s="318">
        <v>50000</v>
      </c>
      <c r="Q46" s="318"/>
      <c r="R46" s="318"/>
      <c r="S46" s="318">
        <v>50000</v>
      </c>
      <c r="T46" s="317">
        <f t="shared" si="1"/>
        <v>200000</v>
      </c>
      <c r="U46" s="10"/>
    </row>
    <row r="47" spans="1:59" ht="45">
      <c r="A47" s="546"/>
      <c r="B47" s="547"/>
      <c r="C47" s="306" t="s">
        <v>676</v>
      </c>
      <c r="D47" s="305" t="s">
        <v>201</v>
      </c>
      <c r="E47" s="305" t="s">
        <v>191</v>
      </c>
      <c r="F47" s="305" t="s">
        <v>202</v>
      </c>
      <c r="G47" s="315"/>
      <c r="H47" s="315">
        <v>15000</v>
      </c>
      <c r="I47" s="316"/>
      <c r="J47" s="316"/>
      <c r="K47" s="316">
        <v>15000</v>
      </c>
      <c r="L47" s="316"/>
      <c r="M47" s="316"/>
      <c r="N47" s="316">
        <v>15000</v>
      </c>
      <c r="O47" s="316"/>
      <c r="P47" s="316">
        <v>15000</v>
      </c>
      <c r="Q47" s="316"/>
      <c r="R47" s="316"/>
      <c r="S47" s="316"/>
      <c r="T47" s="317">
        <f t="shared" si="1"/>
        <v>60000</v>
      </c>
      <c r="U47" s="10"/>
    </row>
    <row r="48" spans="1:59" ht="30">
      <c r="A48" s="546"/>
      <c r="B48" s="547"/>
      <c r="C48" s="306" t="s">
        <v>676</v>
      </c>
      <c r="D48" s="305" t="s">
        <v>203</v>
      </c>
      <c r="E48" s="305" t="s">
        <v>60</v>
      </c>
      <c r="F48" s="305">
        <v>500</v>
      </c>
      <c r="G48" s="315">
        <v>130</v>
      </c>
      <c r="H48" s="317"/>
      <c r="I48" s="317">
        <f>+F48*G48</f>
        <v>65000</v>
      </c>
      <c r="J48" s="317"/>
      <c r="K48" s="318"/>
      <c r="L48" s="318"/>
      <c r="M48" s="318"/>
      <c r="N48" s="318"/>
      <c r="O48" s="318"/>
      <c r="P48" s="318"/>
      <c r="Q48" s="318"/>
      <c r="R48" s="318"/>
      <c r="S48" s="318"/>
      <c r="T48" s="317">
        <f t="shared" si="1"/>
        <v>65000</v>
      </c>
      <c r="U48" s="10"/>
    </row>
    <row r="49" spans="1:21">
      <c r="A49" s="546"/>
      <c r="B49" s="547"/>
      <c r="C49" s="306" t="s">
        <v>676</v>
      </c>
      <c r="D49" s="300" t="s">
        <v>204</v>
      </c>
      <c r="E49" s="67" t="s">
        <v>191</v>
      </c>
      <c r="F49" s="67">
        <v>500</v>
      </c>
      <c r="G49" s="317">
        <v>200</v>
      </c>
      <c r="H49" s="318"/>
      <c r="I49" s="318">
        <f>+F49*G49</f>
        <v>100000</v>
      </c>
      <c r="J49" s="318"/>
      <c r="K49" s="318"/>
      <c r="L49" s="318"/>
      <c r="M49" s="318"/>
      <c r="N49" s="318"/>
      <c r="O49" s="318"/>
      <c r="P49" s="318"/>
      <c r="Q49" s="318"/>
      <c r="R49" s="317"/>
      <c r="S49" s="317"/>
      <c r="T49" s="317">
        <f t="shared" si="1"/>
        <v>100000</v>
      </c>
      <c r="U49" s="10"/>
    </row>
    <row r="50" spans="1:21" ht="30">
      <c r="A50" s="546"/>
      <c r="B50" s="547"/>
      <c r="C50" s="306" t="s">
        <v>677</v>
      </c>
      <c r="D50" s="300" t="s">
        <v>205</v>
      </c>
      <c r="E50" s="67"/>
      <c r="F50" s="67"/>
      <c r="G50" s="317"/>
      <c r="H50" s="318"/>
      <c r="I50" s="318"/>
      <c r="J50" s="318"/>
      <c r="K50" s="318"/>
      <c r="L50" s="318"/>
      <c r="M50" s="318"/>
      <c r="N50" s="318"/>
      <c r="O50" s="318"/>
      <c r="P50" s="318"/>
      <c r="Q50" s="318"/>
      <c r="R50" s="317"/>
      <c r="S50" s="317"/>
      <c r="T50" s="317">
        <v>5000000</v>
      </c>
      <c r="U50" s="10"/>
    </row>
    <row r="51" spans="1:21">
      <c r="A51" s="546"/>
      <c r="B51" s="547"/>
      <c r="C51" s="306" t="s">
        <v>677</v>
      </c>
      <c r="D51" s="300" t="s">
        <v>206</v>
      </c>
      <c r="E51" s="67"/>
      <c r="F51" s="67"/>
      <c r="G51" s="317"/>
      <c r="H51" s="318"/>
      <c r="I51" s="318"/>
      <c r="J51" s="318"/>
      <c r="K51" s="318"/>
      <c r="L51" s="318"/>
      <c r="M51" s="318"/>
      <c r="N51" s="318"/>
      <c r="O51" s="318"/>
      <c r="P51" s="318"/>
      <c r="Q51" s="318"/>
      <c r="R51" s="317"/>
      <c r="S51" s="317"/>
      <c r="T51" s="317">
        <v>800000</v>
      </c>
      <c r="U51" s="10"/>
    </row>
    <row r="52" spans="1:21">
      <c r="A52" s="546"/>
      <c r="B52" s="547"/>
      <c r="C52" s="306" t="s">
        <v>676</v>
      </c>
      <c r="D52" s="300" t="s">
        <v>207</v>
      </c>
      <c r="E52" s="300" t="s">
        <v>191</v>
      </c>
      <c r="F52" s="300">
        <v>1</v>
      </c>
      <c r="G52" s="302">
        <v>5000</v>
      </c>
      <c r="H52" s="183"/>
      <c r="I52" s="183"/>
      <c r="J52" s="183">
        <v>5000</v>
      </c>
      <c r="K52" s="183"/>
      <c r="L52" s="183"/>
      <c r="M52" s="183"/>
      <c r="N52" s="183"/>
      <c r="O52" s="183"/>
      <c r="P52" s="183"/>
      <c r="Q52" s="27"/>
      <c r="R52" s="27"/>
      <c r="S52" s="27"/>
      <c r="T52" s="317">
        <f t="shared" ref="T52:T57" si="2">SUM(H52:S52)</f>
        <v>5000</v>
      </c>
      <c r="U52" s="10"/>
    </row>
    <row r="53" spans="1:21" ht="30">
      <c r="A53" s="546"/>
      <c r="B53" s="547"/>
      <c r="C53" s="311" t="s">
        <v>676</v>
      </c>
      <c r="D53" s="332" t="s">
        <v>208</v>
      </c>
      <c r="E53" s="332"/>
      <c r="F53" s="332">
        <v>12</v>
      </c>
      <c r="G53" s="77">
        <v>24000</v>
      </c>
      <c r="H53" s="77">
        <f t="shared" ref="H53:S53" si="3">$G$53</f>
        <v>24000</v>
      </c>
      <c r="I53" s="77">
        <f t="shared" si="3"/>
        <v>24000</v>
      </c>
      <c r="J53" s="77">
        <f t="shared" si="3"/>
        <v>24000</v>
      </c>
      <c r="K53" s="77">
        <f t="shared" si="3"/>
        <v>24000</v>
      </c>
      <c r="L53" s="77">
        <f t="shared" si="3"/>
        <v>24000</v>
      </c>
      <c r="M53" s="77">
        <f t="shared" si="3"/>
        <v>24000</v>
      </c>
      <c r="N53" s="77">
        <f t="shared" si="3"/>
        <v>24000</v>
      </c>
      <c r="O53" s="77">
        <f t="shared" si="3"/>
        <v>24000</v>
      </c>
      <c r="P53" s="77">
        <f t="shared" si="3"/>
        <v>24000</v>
      </c>
      <c r="Q53" s="77">
        <f t="shared" si="3"/>
        <v>24000</v>
      </c>
      <c r="R53" s="77">
        <f t="shared" si="3"/>
        <v>24000</v>
      </c>
      <c r="S53" s="77">
        <f t="shared" si="3"/>
        <v>24000</v>
      </c>
      <c r="T53" s="333">
        <f t="shared" si="2"/>
        <v>288000</v>
      </c>
      <c r="U53" s="10" t="s">
        <v>681</v>
      </c>
    </row>
    <row r="54" spans="1:21" ht="45">
      <c r="A54" s="546"/>
      <c r="B54" s="547"/>
      <c r="C54" s="306" t="s">
        <v>677</v>
      </c>
      <c r="D54" s="334" t="s">
        <v>209</v>
      </c>
      <c r="E54" s="334"/>
      <c r="F54" s="335">
        <v>12</v>
      </c>
      <c r="G54" s="319">
        <v>35000</v>
      </c>
      <c r="H54" s="77">
        <f t="shared" ref="H54:S54" si="4">$G$54</f>
        <v>35000</v>
      </c>
      <c r="I54" s="77">
        <f t="shared" si="4"/>
        <v>35000</v>
      </c>
      <c r="J54" s="77">
        <f t="shared" si="4"/>
        <v>35000</v>
      </c>
      <c r="K54" s="77">
        <f t="shared" si="4"/>
        <v>35000</v>
      </c>
      <c r="L54" s="77">
        <f t="shared" si="4"/>
        <v>35000</v>
      </c>
      <c r="M54" s="77">
        <f t="shared" si="4"/>
        <v>35000</v>
      </c>
      <c r="N54" s="77">
        <f t="shared" si="4"/>
        <v>35000</v>
      </c>
      <c r="O54" s="77">
        <f t="shared" si="4"/>
        <v>35000</v>
      </c>
      <c r="P54" s="77">
        <f t="shared" si="4"/>
        <v>35000</v>
      </c>
      <c r="Q54" s="77">
        <f t="shared" si="4"/>
        <v>35000</v>
      </c>
      <c r="R54" s="77">
        <f t="shared" si="4"/>
        <v>35000</v>
      </c>
      <c r="S54" s="77">
        <f t="shared" si="4"/>
        <v>35000</v>
      </c>
      <c r="T54" s="333">
        <f t="shared" si="2"/>
        <v>420000</v>
      </c>
      <c r="U54" s="20"/>
    </row>
    <row r="55" spans="1:21" ht="42.75" customHeight="1">
      <c r="A55" s="546"/>
      <c r="B55" s="547"/>
      <c r="C55" s="306" t="s">
        <v>678</v>
      </c>
      <c r="D55" s="332" t="s">
        <v>210</v>
      </c>
      <c r="E55" s="334"/>
      <c r="F55" s="335">
        <v>12</v>
      </c>
      <c r="G55" s="319">
        <v>300000</v>
      </c>
      <c r="H55" s="77">
        <f t="shared" ref="H55:S55" si="5">$G$55</f>
        <v>300000</v>
      </c>
      <c r="I55" s="77">
        <f t="shared" si="5"/>
        <v>300000</v>
      </c>
      <c r="J55" s="77">
        <f t="shared" si="5"/>
        <v>300000</v>
      </c>
      <c r="K55" s="77">
        <f t="shared" si="5"/>
        <v>300000</v>
      </c>
      <c r="L55" s="77">
        <f t="shared" si="5"/>
        <v>300000</v>
      </c>
      <c r="M55" s="77">
        <f t="shared" si="5"/>
        <v>300000</v>
      </c>
      <c r="N55" s="77">
        <f t="shared" si="5"/>
        <v>300000</v>
      </c>
      <c r="O55" s="77">
        <f t="shared" si="5"/>
        <v>300000</v>
      </c>
      <c r="P55" s="77">
        <f t="shared" si="5"/>
        <v>300000</v>
      </c>
      <c r="Q55" s="77">
        <f t="shared" si="5"/>
        <v>300000</v>
      </c>
      <c r="R55" s="77">
        <f t="shared" si="5"/>
        <v>300000</v>
      </c>
      <c r="S55" s="77">
        <f t="shared" si="5"/>
        <v>300000</v>
      </c>
      <c r="T55" s="333">
        <f t="shared" si="2"/>
        <v>3600000</v>
      </c>
      <c r="U55" s="20"/>
    </row>
    <row r="56" spans="1:21">
      <c r="A56" s="546"/>
      <c r="B56" s="547"/>
      <c r="C56" s="311" t="s">
        <v>676</v>
      </c>
      <c r="D56" s="20" t="s">
        <v>680</v>
      </c>
      <c r="E56" s="334"/>
      <c r="F56" s="335">
        <v>12</v>
      </c>
      <c r="G56" s="319">
        <v>560000</v>
      </c>
      <c r="H56" s="77">
        <f t="shared" ref="H56:S56" si="6">$G$56</f>
        <v>560000</v>
      </c>
      <c r="I56" s="77">
        <f t="shared" si="6"/>
        <v>560000</v>
      </c>
      <c r="J56" s="77">
        <f t="shared" si="6"/>
        <v>560000</v>
      </c>
      <c r="K56" s="77">
        <f t="shared" si="6"/>
        <v>560000</v>
      </c>
      <c r="L56" s="77">
        <f t="shared" si="6"/>
        <v>560000</v>
      </c>
      <c r="M56" s="77">
        <f t="shared" si="6"/>
        <v>560000</v>
      </c>
      <c r="N56" s="77">
        <f t="shared" si="6"/>
        <v>560000</v>
      </c>
      <c r="O56" s="77">
        <f t="shared" si="6"/>
        <v>560000</v>
      </c>
      <c r="P56" s="77">
        <f t="shared" si="6"/>
        <v>560000</v>
      </c>
      <c r="Q56" s="77">
        <f t="shared" si="6"/>
        <v>560000</v>
      </c>
      <c r="R56" s="77">
        <f t="shared" si="6"/>
        <v>560000</v>
      </c>
      <c r="S56" s="77">
        <f t="shared" si="6"/>
        <v>560000</v>
      </c>
      <c r="T56" s="333">
        <f t="shared" si="2"/>
        <v>6720000</v>
      </c>
      <c r="U56" s="20" t="s">
        <v>681</v>
      </c>
    </row>
    <row r="57" spans="1:21" ht="41.25" customHeight="1">
      <c r="A57" s="546"/>
      <c r="B57" s="547"/>
      <c r="C57" s="306" t="s">
        <v>676</v>
      </c>
      <c r="D57" s="306" t="s">
        <v>211</v>
      </c>
      <c r="E57" s="306" t="s">
        <v>60</v>
      </c>
      <c r="F57" s="20">
        <v>1200</v>
      </c>
      <c r="G57" s="26">
        <f>180*1.18</f>
        <v>212.39999999999998</v>
      </c>
      <c r="H57" s="26">
        <f t="shared" ref="H57:S57" si="7">$F$57*$G$57</f>
        <v>254879.99999999997</v>
      </c>
      <c r="I57" s="26">
        <f t="shared" si="7"/>
        <v>254879.99999999997</v>
      </c>
      <c r="J57" s="26">
        <f t="shared" si="7"/>
        <v>254879.99999999997</v>
      </c>
      <c r="K57" s="26">
        <f t="shared" si="7"/>
        <v>254879.99999999997</v>
      </c>
      <c r="L57" s="26">
        <f t="shared" si="7"/>
        <v>254879.99999999997</v>
      </c>
      <c r="M57" s="26">
        <f t="shared" si="7"/>
        <v>254879.99999999997</v>
      </c>
      <c r="N57" s="26">
        <f t="shared" si="7"/>
        <v>254879.99999999997</v>
      </c>
      <c r="O57" s="26">
        <f t="shared" si="7"/>
        <v>254879.99999999997</v>
      </c>
      <c r="P57" s="26">
        <f t="shared" si="7"/>
        <v>254879.99999999997</v>
      </c>
      <c r="Q57" s="26">
        <f t="shared" si="7"/>
        <v>254879.99999999997</v>
      </c>
      <c r="R57" s="26">
        <f t="shared" si="7"/>
        <v>254879.99999999997</v>
      </c>
      <c r="S57" s="26">
        <f t="shared" si="7"/>
        <v>254879.99999999997</v>
      </c>
      <c r="T57" s="183">
        <f t="shared" si="2"/>
        <v>3058559.9999999995</v>
      </c>
      <c r="U57" s="321"/>
    </row>
    <row r="58" spans="1:21" ht="15.75">
      <c r="A58" s="545" t="s">
        <v>212</v>
      </c>
      <c r="B58" s="545"/>
      <c r="C58" s="545"/>
      <c r="D58" s="545"/>
      <c r="E58" s="545"/>
      <c r="F58" s="545"/>
      <c r="G58" s="322">
        <f t="shared" ref="G58:S58" si="8">+SUM(G15:G52)</f>
        <v>8030310</v>
      </c>
      <c r="H58" s="322">
        <f t="shared" si="8"/>
        <v>15000</v>
      </c>
      <c r="I58" s="322">
        <f t="shared" si="8"/>
        <v>215000</v>
      </c>
      <c r="J58" s="322">
        <f t="shared" si="8"/>
        <v>904000</v>
      </c>
      <c r="K58" s="322">
        <f t="shared" si="8"/>
        <v>1255000</v>
      </c>
      <c r="L58" s="322">
        <f t="shared" si="8"/>
        <v>218500</v>
      </c>
      <c r="M58" s="322">
        <f t="shared" si="8"/>
        <v>8684900</v>
      </c>
      <c r="N58" s="322">
        <f t="shared" si="8"/>
        <v>670000</v>
      </c>
      <c r="O58" s="322">
        <f t="shared" si="8"/>
        <v>0</v>
      </c>
      <c r="P58" s="322">
        <f t="shared" si="8"/>
        <v>114000</v>
      </c>
      <c r="Q58" s="322">
        <f t="shared" si="8"/>
        <v>0</v>
      </c>
      <c r="R58" s="322">
        <f t="shared" si="8"/>
        <v>465000</v>
      </c>
      <c r="S58" s="322">
        <f t="shared" si="8"/>
        <v>196250</v>
      </c>
      <c r="T58" s="181">
        <f>+SUM(T15:T57)</f>
        <v>32474210</v>
      </c>
      <c r="U58" s="323"/>
    </row>
    <row r="59" spans="1:21">
      <c r="H59" s="71"/>
      <c r="I59" s="71"/>
      <c r="J59" s="71"/>
      <c r="K59" s="71"/>
      <c r="L59" s="71"/>
      <c r="M59" s="71"/>
      <c r="N59" s="71"/>
      <c r="O59" s="71"/>
      <c r="P59" s="71"/>
      <c r="Q59" s="45"/>
      <c r="R59" s="45"/>
      <c r="T59" s="45"/>
      <c r="U59" s="45"/>
    </row>
    <row r="60" spans="1:21">
      <c r="H60" s="71"/>
      <c r="I60" s="71"/>
      <c r="J60" s="71"/>
      <c r="K60" s="71"/>
      <c r="L60" s="71"/>
      <c r="M60" s="71"/>
      <c r="N60" s="71"/>
      <c r="O60" s="71"/>
      <c r="P60" s="71"/>
      <c r="Q60" s="45"/>
      <c r="R60" s="45"/>
      <c r="T60" s="45"/>
      <c r="U60" s="45"/>
    </row>
    <row r="61" spans="1:21">
      <c r="F61" s="81"/>
      <c r="H61" s="71"/>
      <c r="I61" s="71"/>
      <c r="J61" s="71"/>
      <c r="K61" s="71"/>
      <c r="L61" s="71"/>
      <c r="M61" s="71"/>
      <c r="N61" s="71"/>
      <c r="O61" s="71"/>
      <c r="P61" s="71"/>
      <c r="Q61" s="45"/>
      <c r="R61" s="45"/>
      <c r="T61" s="45"/>
      <c r="U61" s="45"/>
    </row>
    <row r="62" spans="1:21">
      <c r="H62" s="71"/>
      <c r="I62" s="71"/>
      <c r="J62" s="71"/>
      <c r="K62" s="71"/>
      <c r="L62" s="71"/>
      <c r="M62" s="71"/>
      <c r="N62" s="71"/>
      <c r="O62" s="71"/>
      <c r="P62" s="71"/>
      <c r="Q62" s="45"/>
      <c r="R62" s="45"/>
      <c r="T62" s="45"/>
      <c r="U62" s="45"/>
    </row>
    <row r="63" spans="1:21">
      <c r="H63" s="71"/>
      <c r="I63" s="71"/>
      <c r="J63" s="71"/>
      <c r="K63" s="71"/>
      <c r="L63" s="71"/>
      <c r="M63" s="71"/>
      <c r="N63" s="71"/>
      <c r="O63" s="71"/>
      <c r="P63" s="71"/>
      <c r="Q63" s="45"/>
      <c r="R63" s="45"/>
      <c r="T63" s="45"/>
      <c r="U63" s="45"/>
    </row>
    <row r="64" spans="1:21">
      <c r="H64" s="71"/>
      <c r="I64" s="71"/>
      <c r="J64" s="71"/>
      <c r="K64" s="71"/>
      <c r="L64" s="71"/>
      <c r="M64" s="71"/>
      <c r="N64" s="71"/>
      <c r="O64" s="71"/>
      <c r="P64" s="71"/>
      <c r="Q64" s="45"/>
      <c r="R64" s="45"/>
      <c r="T64" s="45"/>
      <c r="U64" s="45"/>
    </row>
    <row r="65" spans="8:21">
      <c r="H65" s="71"/>
      <c r="I65" s="71"/>
      <c r="J65" s="71"/>
      <c r="K65" s="71"/>
      <c r="L65" s="71"/>
      <c r="M65" s="71"/>
      <c r="N65" s="71"/>
      <c r="O65" s="71"/>
      <c r="P65" s="71"/>
      <c r="Q65" s="45"/>
      <c r="R65" s="45"/>
      <c r="T65" s="45"/>
      <c r="U65" s="45"/>
    </row>
    <row r="66" spans="8:21" ht="41.25" customHeight="1">
      <c r="H66" s="71"/>
      <c r="I66" s="71"/>
      <c r="J66" s="71"/>
      <c r="K66" s="71"/>
      <c r="L66" s="71"/>
      <c r="M66" s="71"/>
      <c r="N66" s="71"/>
      <c r="O66" s="71"/>
      <c r="P66" s="71"/>
      <c r="Q66" s="45"/>
      <c r="R66" s="45"/>
      <c r="T66" s="45"/>
      <c r="U66" s="45"/>
    </row>
    <row r="67" spans="8:21">
      <c r="H67" s="71"/>
      <c r="I67" s="71"/>
      <c r="J67" s="71"/>
      <c r="K67" s="71"/>
      <c r="L67" s="71"/>
      <c r="M67" s="71"/>
      <c r="N67" s="71"/>
      <c r="O67" s="71"/>
      <c r="P67" s="71"/>
      <c r="Q67" s="45"/>
      <c r="R67" s="45"/>
      <c r="T67" s="45"/>
      <c r="U67" s="45"/>
    </row>
    <row r="68" spans="8:21">
      <c r="H68" s="71"/>
      <c r="I68" s="71"/>
      <c r="J68" s="71"/>
      <c r="K68" s="71"/>
      <c r="L68" s="71"/>
      <c r="M68" s="71"/>
      <c r="N68" s="71"/>
      <c r="O68" s="71"/>
      <c r="P68" s="71"/>
      <c r="Q68" s="45"/>
      <c r="R68" s="45"/>
      <c r="T68" s="45"/>
      <c r="U68" s="45"/>
    </row>
    <row r="69" spans="8:21">
      <c r="H69" s="71"/>
      <c r="I69" s="71"/>
      <c r="J69" s="71"/>
      <c r="K69" s="71"/>
      <c r="L69" s="71"/>
      <c r="M69" s="71"/>
      <c r="N69" s="71"/>
      <c r="O69" s="71"/>
      <c r="P69" s="71"/>
      <c r="Q69" s="45"/>
      <c r="R69" s="45"/>
      <c r="T69" s="45"/>
      <c r="U69" s="45"/>
    </row>
    <row r="70" spans="8:21">
      <c r="H70" s="71"/>
      <c r="I70" s="71"/>
      <c r="J70" s="71"/>
      <c r="K70" s="71"/>
      <c r="L70" s="71"/>
      <c r="M70" s="71"/>
      <c r="N70" s="71"/>
      <c r="O70" s="71"/>
      <c r="P70" s="71"/>
      <c r="Q70" s="45"/>
      <c r="R70" s="45"/>
      <c r="T70" s="45"/>
      <c r="U70" s="45"/>
    </row>
    <row r="71" spans="8:21">
      <c r="H71" s="71"/>
      <c r="I71" s="71"/>
      <c r="J71" s="71"/>
      <c r="K71" s="71"/>
      <c r="L71" s="71"/>
      <c r="M71" s="71"/>
      <c r="N71" s="71"/>
      <c r="O71" s="71"/>
      <c r="P71" s="71"/>
      <c r="Q71" s="45"/>
      <c r="R71" s="45"/>
      <c r="T71" s="45"/>
      <c r="U71" s="45"/>
    </row>
    <row r="72" spans="8:21">
      <c r="H72" s="71"/>
      <c r="I72" s="71"/>
      <c r="J72" s="71"/>
      <c r="K72" s="71"/>
      <c r="L72" s="71"/>
      <c r="M72" s="71"/>
      <c r="N72" s="71"/>
      <c r="O72" s="71"/>
      <c r="P72" s="71"/>
      <c r="Q72" s="45"/>
      <c r="R72" s="45"/>
      <c r="T72" s="45"/>
      <c r="U72" s="45"/>
    </row>
    <row r="73" spans="8:21">
      <c r="H73" s="71"/>
      <c r="I73" s="71"/>
      <c r="J73" s="71"/>
      <c r="K73" s="71"/>
      <c r="L73" s="71"/>
      <c r="M73" s="71"/>
      <c r="N73" s="71"/>
      <c r="O73" s="71"/>
      <c r="P73" s="71"/>
      <c r="Q73" s="45"/>
      <c r="R73" s="45"/>
      <c r="T73" s="45"/>
      <c r="U73" s="45"/>
    </row>
    <row r="74" spans="8:21">
      <c r="H74" s="71"/>
      <c r="I74" s="71"/>
      <c r="J74" s="71"/>
      <c r="K74" s="71"/>
      <c r="L74" s="71"/>
      <c r="M74" s="71"/>
      <c r="N74" s="71"/>
      <c r="O74" s="71"/>
      <c r="P74" s="71"/>
      <c r="Q74" s="45"/>
      <c r="R74" s="45"/>
      <c r="T74" s="45"/>
      <c r="U74" s="45"/>
    </row>
    <row r="75" spans="8:21">
      <c r="H75" s="71"/>
      <c r="I75" s="71"/>
      <c r="J75" s="71"/>
      <c r="K75" s="71"/>
      <c r="L75" s="71"/>
      <c r="M75" s="71"/>
      <c r="N75" s="71"/>
      <c r="O75" s="71"/>
      <c r="P75" s="71"/>
      <c r="Q75" s="45"/>
      <c r="R75" s="45"/>
      <c r="T75" s="45"/>
      <c r="U75" s="45"/>
    </row>
    <row r="76" spans="8:21">
      <c r="H76" s="71"/>
      <c r="I76" s="71"/>
      <c r="J76" s="71"/>
      <c r="K76" s="71"/>
      <c r="L76" s="71"/>
      <c r="M76" s="71"/>
      <c r="N76" s="71"/>
      <c r="O76" s="71"/>
      <c r="P76" s="71"/>
      <c r="Q76" s="45"/>
      <c r="R76" s="45"/>
      <c r="T76" s="45"/>
      <c r="U76" s="45"/>
    </row>
    <row r="77" spans="8:21">
      <c r="H77" s="71"/>
      <c r="I77" s="71"/>
      <c r="J77" s="71"/>
      <c r="K77" s="71"/>
      <c r="L77" s="71"/>
      <c r="M77" s="71"/>
      <c r="N77" s="71"/>
      <c r="O77" s="71"/>
      <c r="P77" s="71"/>
      <c r="Q77" s="45"/>
      <c r="R77" s="45"/>
      <c r="T77" s="45"/>
      <c r="U77" s="45"/>
    </row>
    <row r="78" spans="8:21">
      <c r="H78" s="71"/>
      <c r="I78" s="71"/>
      <c r="J78" s="71"/>
      <c r="K78" s="71"/>
      <c r="L78" s="71"/>
      <c r="M78" s="71"/>
      <c r="N78" s="71"/>
      <c r="O78" s="71"/>
      <c r="P78" s="71"/>
      <c r="Q78" s="45"/>
      <c r="R78" s="45"/>
      <c r="T78" s="45"/>
      <c r="U78" s="45"/>
    </row>
    <row r="79" spans="8:21">
      <c r="H79" s="71"/>
      <c r="I79" s="71"/>
      <c r="J79" s="71"/>
      <c r="K79" s="71"/>
      <c r="L79" s="71"/>
      <c r="M79" s="71"/>
      <c r="N79" s="71"/>
      <c r="O79" s="71"/>
      <c r="P79" s="71"/>
      <c r="Q79" s="45"/>
      <c r="R79" s="45"/>
      <c r="T79" s="45"/>
      <c r="U79" s="45"/>
    </row>
    <row r="80" spans="8:21">
      <c r="H80" s="71"/>
      <c r="I80" s="71"/>
      <c r="J80" s="71"/>
      <c r="K80" s="71"/>
      <c r="L80" s="71"/>
      <c r="M80" s="71"/>
      <c r="N80" s="71"/>
      <c r="O80" s="71"/>
      <c r="P80" s="71"/>
      <c r="Q80" s="45"/>
      <c r="R80" s="45"/>
      <c r="T80" s="45"/>
      <c r="U80" s="45"/>
    </row>
    <row r="81" spans="8:21">
      <c r="H81" s="71"/>
      <c r="I81" s="71"/>
      <c r="J81" s="71"/>
      <c r="K81" s="71"/>
      <c r="L81" s="71"/>
      <c r="M81" s="71"/>
      <c r="N81" s="71"/>
      <c r="O81" s="71"/>
      <c r="P81" s="71"/>
      <c r="Q81" s="45"/>
      <c r="R81" s="45"/>
      <c r="T81" s="45"/>
      <c r="U81" s="45"/>
    </row>
    <row r="82" spans="8:21">
      <c r="H82" s="71"/>
      <c r="I82" s="71"/>
      <c r="J82" s="71"/>
      <c r="K82" s="71"/>
      <c r="L82" s="71"/>
      <c r="M82" s="71"/>
      <c r="N82" s="71"/>
      <c r="O82" s="71"/>
      <c r="P82" s="71"/>
      <c r="Q82" s="45"/>
      <c r="R82" s="45"/>
      <c r="T82" s="45"/>
      <c r="U82" s="45"/>
    </row>
    <row r="83" spans="8:21">
      <c r="H83" s="71"/>
      <c r="I83" s="71"/>
      <c r="J83" s="71"/>
      <c r="K83" s="71"/>
      <c r="L83" s="71"/>
      <c r="M83" s="71"/>
      <c r="N83" s="71"/>
      <c r="O83" s="71"/>
      <c r="P83" s="71"/>
      <c r="Q83" s="45"/>
      <c r="R83" s="45"/>
      <c r="T83" s="45"/>
      <c r="U83" s="45"/>
    </row>
    <row r="84" spans="8:21">
      <c r="H84" s="71"/>
      <c r="I84" s="71"/>
      <c r="J84" s="71"/>
      <c r="K84" s="71"/>
      <c r="L84" s="71"/>
      <c r="M84" s="71"/>
      <c r="N84" s="71"/>
      <c r="O84" s="71"/>
      <c r="P84" s="71"/>
      <c r="Q84" s="45"/>
      <c r="R84" s="45"/>
      <c r="T84" s="45"/>
      <c r="U84" s="45"/>
    </row>
    <row r="85" spans="8:21">
      <c r="H85" s="71"/>
      <c r="I85" s="71"/>
      <c r="J85" s="71"/>
      <c r="K85" s="71"/>
      <c r="L85" s="71"/>
      <c r="M85" s="71"/>
      <c r="N85" s="71"/>
      <c r="O85" s="71"/>
      <c r="P85" s="71"/>
      <c r="Q85" s="45"/>
      <c r="R85" s="45"/>
      <c r="T85" s="45"/>
      <c r="U85" s="45"/>
    </row>
    <row r="86" spans="8:21">
      <c r="H86" s="71"/>
      <c r="I86" s="71"/>
      <c r="J86" s="71"/>
      <c r="K86" s="71"/>
      <c r="L86" s="71"/>
      <c r="M86" s="71"/>
      <c r="N86" s="71"/>
      <c r="O86" s="71"/>
      <c r="P86" s="71"/>
      <c r="Q86" s="45"/>
      <c r="R86" s="45"/>
      <c r="T86" s="45"/>
      <c r="U86" s="45"/>
    </row>
    <row r="87" spans="8:21">
      <c r="H87" s="71"/>
      <c r="I87" s="71"/>
      <c r="J87" s="71"/>
      <c r="K87" s="71"/>
      <c r="L87" s="71"/>
      <c r="M87" s="71"/>
      <c r="N87" s="71"/>
      <c r="O87" s="71"/>
      <c r="P87" s="71"/>
      <c r="Q87" s="45"/>
      <c r="R87" s="45"/>
      <c r="T87" s="45"/>
      <c r="U87" s="45"/>
    </row>
    <row r="88" spans="8:21">
      <c r="H88" s="71"/>
      <c r="I88" s="71"/>
      <c r="J88" s="71"/>
      <c r="K88" s="71"/>
      <c r="L88" s="71"/>
      <c r="M88" s="71"/>
      <c r="N88" s="71"/>
      <c r="O88" s="71"/>
      <c r="P88" s="71"/>
      <c r="Q88" s="45"/>
      <c r="R88" s="45"/>
      <c r="T88" s="45"/>
      <c r="U88" s="45"/>
    </row>
    <row r="89" spans="8:21">
      <c r="H89" s="71"/>
      <c r="I89" s="71"/>
      <c r="J89" s="71"/>
      <c r="K89" s="71"/>
      <c r="L89" s="71"/>
      <c r="M89" s="71"/>
      <c r="N89" s="71"/>
      <c r="O89" s="71"/>
      <c r="P89" s="71"/>
      <c r="Q89" s="45"/>
      <c r="R89" s="45"/>
      <c r="T89" s="45"/>
      <c r="U89" s="45"/>
    </row>
    <row r="90" spans="8:21">
      <c r="H90" s="71"/>
      <c r="I90" s="71"/>
      <c r="J90" s="71"/>
      <c r="K90" s="71"/>
      <c r="L90" s="71"/>
      <c r="M90" s="71"/>
      <c r="N90" s="71"/>
      <c r="O90" s="71"/>
      <c r="P90" s="71"/>
      <c r="Q90" s="45"/>
      <c r="R90" s="45"/>
      <c r="T90" s="45"/>
      <c r="U90" s="45"/>
    </row>
    <row r="91" spans="8:21">
      <c r="H91" s="71"/>
      <c r="I91" s="71"/>
      <c r="J91" s="71"/>
      <c r="K91" s="71"/>
      <c r="L91" s="71"/>
      <c r="M91" s="71"/>
      <c r="N91" s="71"/>
      <c r="O91" s="71"/>
      <c r="P91" s="71"/>
      <c r="Q91" s="45"/>
      <c r="R91" s="45"/>
      <c r="T91" s="45"/>
      <c r="U91" s="45"/>
    </row>
    <row r="92" spans="8:21">
      <c r="H92" s="71"/>
      <c r="I92" s="71"/>
      <c r="J92" s="71"/>
      <c r="K92" s="71"/>
      <c r="L92" s="71"/>
      <c r="M92" s="71"/>
      <c r="N92" s="71"/>
      <c r="O92" s="71"/>
      <c r="P92" s="71"/>
      <c r="Q92" s="45"/>
      <c r="R92" s="45"/>
      <c r="T92" s="45"/>
      <c r="U92" s="45"/>
    </row>
    <row r="93" spans="8:21">
      <c r="H93" s="71"/>
      <c r="I93" s="71"/>
      <c r="J93" s="71"/>
      <c r="K93" s="71"/>
      <c r="L93" s="71"/>
      <c r="M93" s="71"/>
      <c r="N93" s="71"/>
      <c r="O93" s="71"/>
      <c r="P93" s="71"/>
      <c r="Q93" s="45"/>
      <c r="R93" s="45"/>
      <c r="T93" s="45"/>
      <c r="U93" s="45"/>
    </row>
    <row r="94" spans="8:21">
      <c r="H94" s="71"/>
      <c r="I94" s="71"/>
      <c r="J94" s="71"/>
      <c r="K94" s="71"/>
      <c r="L94" s="71"/>
      <c r="M94" s="71"/>
      <c r="N94" s="71"/>
      <c r="O94" s="71"/>
      <c r="P94" s="71"/>
      <c r="Q94" s="45"/>
      <c r="R94" s="45"/>
      <c r="T94" s="45"/>
      <c r="U94" s="45"/>
    </row>
    <row r="95" spans="8:21">
      <c r="H95" s="71"/>
      <c r="I95" s="71"/>
      <c r="J95" s="71"/>
      <c r="K95" s="71"/>
      <c r="L95" s="71"/>
      <c r="M95" s="71"/>
      <c r="N95" s="71"/>
      <c r="O95" s="71"/>
      <c r="P95" s="71"/>
      <c r="Q95" s="45"/>
      <c r="R95" s="45"/>
      <c r="T95" s="45"/>
      <c r="U95" s="45"/>
    </row>
    <row r="96" spans="8:21">
      <c r="H96" s="71"/>
      <c r="I96" s="71"/>
      <c r="J96" s="71"/>
      <c r="K96" s="71"/>
      <c r="L96" s="71"/>
      <c r="M96" s="71"/>
      <c r="N96" s="71"/>
      <c r="O96" s="71"/>
      <c r="P96" s="71"/>
      <c r="Q96" s="45"/>
      <c r="R96" s="45"/>
      <c r="T96" s="45"/>
      <c r="U96" s="45"/>
    </row>
    <row r="97" spans="8:21">
      <c r="H97" s="71"/>
      <c r="I97" s="71"/>
      <c r="J97" s="71"/>
      <c r="K97" s="71"/>
      <c r="L97" s="71"/>
      <c r="M97" s="71"/>
      <c r="N97" s="71"/>
      <c r="O97" s="71"/>
      <c r="P97" s="71"/>
      <c r="Q97" s="45"/>
      <c r="R97" s="45"/>
      <c r="T97" s="45"/>
      <c r="U97" s="45"/>
    </row>
    <row r="98" spans="8:21">
      <c r="H98" s="71"/>
      <c r="I98" s="71"/>
      <c r="J98" s="71"/>
      <c r="K98" s="71"/>
      <c r="L98" s="71"/>
      <c r="M98" s="71"/>
      <c r="N98" s="71"/>
      <c r="O98" s="71"/>
      <c r="P98" s="71"/>
      <c r="Q98" s="45"/>
      <c r="R98" s="45"/>
      <c r="T98" s="45"/>
      <c r="U98" s="45"/>
    </row>
    <row r="99" spans="8:21">
      <c r="H99" s="71"/>
      <c r="I99" s="71"/>
      <c r="J99" s="71"/>
      <c r="K99" s="71"/>
      <c r="L99" s="71"/>
      <c r="M99" s="71"/>
      <c r="N99" s="71"/>
      <c r="O99" s="71"/>
      <c r="P99" s="71"/>
      <c r="Q99" s="45"/>
      <c r="R99" s="45"/>
      <c r="T99" s="45"/>
      <c r="U99" s="45"/>
    </row>
    <row r="100" spans="8:21">
      <c r="H100" s="71"/>
      <c r="I100" s="71"/>
      <c r="J100" s="71"/>
      <c r="K100" s="71"/>
      <c r="L100" s="71"/>
      <c r="M100" s="71"/>
      <c r="N100" s="71"/>
      <c r="O100" s="71"/>
      <c r="P100" s="71"/>
      <c r="Q100" s="45"/>
      <c r="R100" s="45"/>
      <c r="T100" s="45"/>
      <c r="U100" s="45"/>
    </row>
    <row r="101" spans="8:21">
      <c r="H101" s="71"/>
      <c r="I101" s="71"/>
      <c r="J101" s="71"/>
      <c r="K101" s="71"/>
      <c r="L101" s="71"/>
      <c r="M101" s="71"/>
      <c r="N101" s="71"/>
      <c r="O101" s="71"/>
      <c r="P101" s="71"/>
      <c r="Q101" s="45"/>
      <c r="R101" s="45"/>
      <c r="T101" s="45"/>
      <c r="U101" s="45"/>
    </row>
    <row r="102" spans="8:21">
      <c r="H102" s="71"/>
      <c r="I102" s="71"/>
      <c r="J102" s="71"/>
      <c r="K102" s="71"/>
      <c r="L102" s="71"/>
      <c r="M102" s="71"/>
      <c r="N102" s="71"/>
      <c r="O102" s="71"/>
      <c r="P102" s="71"/>
      <c r="Q102" s="45"/>
      <c r="R102" s="45"/>
      <c r="T102" s="45"/>
      <c r="U102" s="45"/>
    </row>
    <row r="103" spans="8:21">
      <c r="H103" s="71"/>
      <c r="I103" s="71"/>
      <c r="J103" s="71"/>
      <c r="K103" s="71"/>
      <c r="L103" s="71"/>
      <c r="M103" s="71"/>
      <c r="N103" s="71"/>
      <c r="O103" s="71"/>
      <c r="P103" s="71"/>
      <c r="Q103" s="45"/>
      <c r="R103" s="45"/>
      <c r="T103" s="45"/>
      <c r="U103" s="45"/>
    </row>
    <row r="104" spans="8:21">
      <c r="H104" s="71"/>
      <c r="I104" s="71"/>
      <c r="J104" s="71"/>
      <c r="K104" s="71"/>
      <c r="L104" s="71"/>
      <c r="M104" s="71"/>
      <c r="N104" s="71"/>
      <c r="O104" s="71"/>
      <c r="P104" s="71"/>
      <c r="Q104" s="45"/>
      <c r="R104" s="45"/>
      <c r="T104" s="45"/>
      <c r="U104" s="45"/>
    </row>
    <row r="105" spans="8:21">
      <c r="H105" s="71"/>
      <c r="I105" s="71"/>
      <c r="J105" s="71"/>
      <c r="K105" s="71"/>
      <c r="L105" s="71"/>
      <c r="M105" s="71"/>
      <c r="N105" s="71"/>
      <c r="O105" s="71"/>
      <c r="P105" s="71"/>
      <c r="Q105" s="45"/>
      <c r="R105" s="45"/>
      <c r="T105" s="45"/>
      <c r="U105" s="45"/>
    </row>
    <row r="106" spans="8:21">
      <c r="H106" s="71"/>
      <c r="I106" s="71"/>
      <c r="J106" s="71"/>
      <c r="K106" s="71"/>
      <c r="L106" s="71"/>
      <c r="M106" s="71"/>
      <c r="N106" s="71"/>
      <c r="O106" s="71"/>
      <c r="P106" s="71"/>
      <c r="Q106" s="45"/>
      <c r="R106" s="45"/>
      <c r="T106" s="45"/>
      <c r="U106" s="45"/>
    </row>
    <row r="107" spans="8:21">
      <c r="H107" s="71"/>
      <c r="I107" s="71"/>
      <c r="J107" s="71"/>
      <c r="K107" s="71"/>
      <c r="L107" s="71"/>
      <c r="M107" s="71"/>
      <c r="N107" s="71"/>
      <c r="O107" s="71"/>
      <c r="P107" s="71"/>
      <c r="Q107" s="45"/>
      <c r="R107" s="45"/>
      <c r="T107" s="45"/>
      <c r="U107" s="45"/>
    </row>
    <row r="108" spans="8:21">
      <c r="H108" s="71"/>
      <c r="I108" s="71"/>
      <c r="J108" s="71"/>
      <c r="K108" s="71"/>
      <c r="L108" s="71"/>
      <c r="M108" s="71"/>
      <c r="N108" s="71"/>
      <c r="O108" s="71"/>
      <c r="P108" s="71"/>
      <c r="Q108" s="45"/>
      <c r="R108" s="45"/>
      <c r="T108" s="45"/>
      <c r="U108" s="45"/>
    </row>
    <row r="109" spans="8:21">
      <c r="H109" s="71"/>
      <c r="I109" s="71"/>
      <c r="J109" s="71"/>
      <c r="K109" s="71"/>
      <c r="L109" s="71"/>
      <c r="M109" s="71"/>
      <c r="N109" s="71"/>
      <c r="O109" s="71"/>
      <c r="P109" s="71"/>
      <c r="Q109" s="45"/>
      <c r="R109" s="45"/>
      <c r="T109" s="45"/>
      <c r="U109" s="45"/>
    </row>
    <row r="110" spans="8:21">
      <c r="H110" s="71"/>
      <c r="I110" s="71"/>
      <c r="J110" s="71"/>
      <c r="K110" s="71"/>
      <c r="L110" s="71"/>
      <c r="M110" s="71"/>
      <c r="N110" s="71"/>
      <c r="O110" s="71"/>
      <c r="P110" s="71"/>
      <c r="Q110" s="45"/>
      <c r="R110" s="45"/>
      <c r="T110" s="45"/>
      <c r="U110" s="45"/>
    </row>
    <row r="111" spans="8:21">
      <c r="H111" s="71"/>
      <c r="I111" s="71"/>
      <c r="J111" s="71"/>
      <c r="K111" s="71"/>
      <c r="L111" s="71"/>
      <c r="M111" s="71"/>
      <c r="N111" s="71"/>
      <c r="O111" s="71"/>
      <c r="P111" s="71"/>
      <c r="Q111" s="45"/>
      <c r="R111" s="45"/>
      <c r="T111" s="45"/>
      <c r="U111" s="45"/>
    </row>
    <row r="112" spans="8:21">
      <c r="H112" s="71"/>
      <c r="I112" s="71"/>
      <c r="J112" s="71"/>
      <c r="K112" s="71"/>
      <c r="L112" s="71"/>
      <c r="M112" s="71"/>
      <c r="N112" s="71"/>
      <c r="O112" s="71"/>
      <c r="P112" s="71"/>
      <c r="Q112" s="45"/>
      <c r="R112" s="45"/>
      <c r="T112" s="45"/>
      <c r="U112" s="45"/>
    </row>
    <row r="113" spans="8:21">
      <c r="H113" s="71"/>
      <c r="I113" s="71"/>
      <c r="J113" s="71"/>
      <c r="K113" s="71"/>
      <c r="L113" s="71"/>
      <c r="M113" s="71"/>
      <c r="N113" s="71"/>
      <c r="O113" s="71"/>
      <c r="P113" s="71"/>
      <c r="Q113" s="45"/>
      <c r="R113" s="45"/>
      <c r="T113" s="45"/>
      <c r="U113" s="45"/>
    </row>
    <row r="114" spans="8:21">
      <c r="H114" s="71"/>
      <c r="I114" s="71"/>
      <c r="J114" s="71"/>
      <c r="K114" s="71"/>
      <c r="L114" s="71"/>
      <c r="M114" s="71"/>
      <c r="N114" s="71"/>
      <c r="O114" s="71"/>
      <c r="P114" s="71"/>
      <c r="Q114" s="45"/>
      <c r="R114" s="45"/>
      <c r="T114" s="45"/>
      <c r="U114" s="45"/>
    </row>
    <row r="115" spans="8:21">
      <c r="H115" s="71"/>
      <c r="I115" s="71"/>
      <c r="J115" s="71"/>
      <c r="K115" s="71"/>
      <c r="L115" s="71"/>
      <c r="M115" s="71"/>
      <c r="N115" s="71"/>
      <c r="O115" s="71"/>
      <c r="P115" s="71"/>
      <c r="Q115" s="45"/>
      <c r="R115" s="45"/>
      <c r="T115" s="45"/>
      <c r="U115" s="45"/>
    </row>
    <row r="116" spans="8:21">
      <c r="H116" s="71"/>
      <c r="I116" s="71"/>
      <c r="J116" s="71"/>
      <c r="K116" s="71"/>
      <c r="L116" s="71"/>
      <c r="M116" s="71"/>
      <c r="N116" s="71"/>
      <c r="O116" s="71"/>
      <c r="P116" s="71"/>
      <c r="Q116" s="45"/>
      <c r="R116" s="45"/>
      <c r="T116" s="45"/>
      <c r="U116" s="45"/>
    </row>
    <row r="117" spans="8:21">
      <c r="H117" s="71"/>
      <c r="I117" s="71"/>
      <c r="J117" s="71"/>
      <c r="K117" s="71"/>
      <c r="L117" s="71"/>
      <c r="M117" s="71"/>
      <c r="N117" s="71"/>
      <c r="O117" s="71"/>
      <c r="P117" s="71"/>
      <c r="Q117" s="45"/>
      <c r="R117" s="45"/>
      <c r="T117" s="45"/>
      <c r="U117" s="45"/>
    </row>
    <row r="118" spans="8:21">
      <c r="H118" s="71"/>
      <c r="I118" s="71"/>
      <c r="J118" s="71"/>
      <c r="K118" s="71"/>
      <c r="L118" s="71"/>
      <c r="M118" s="71"/>
      <c r="N118" s="71"/>
      <c r="O118" s="71"/>
      <c r="P118" s="71"/>
      <c r="Q118" s="45"/>
      <c r="R118" s="45"/>
      <c r="T118" s="45"/>
      <c r="U118" s="45"/>
    </row>
    <row r="119" spans="8:21">
      <c r="H119" s="71"/>
      <c r="I119" s="71"/>
      <c r="J119" s="71"/>
      <c r="K119" s="71"/>
      <c r="L119" s="71"/>
      <c r="M119" s="71"/>
      <c r="N119" s="71"/>
      <c r="O119" s="71"/>
      <c r="P119" s="71"/>
      <c r="Q119" s="45"/>
      <c r="R119" s="45"/>
      <c r="T119" s="45"/>
      <c r="U119" s="45"/>
    </row>
    <row r="120" spans="8:21">
      <c r="H120" s="71"/>
      <c r="I120" s="71"/>
      <c r="J120" s="71"/>
      <c r="K120" s="71"/>
      <c r="L120" s="71"/>
      <c r="M120" s="71"/>
      <c r="N120" s="71"/>
      <c r="O120" s="71"/>
      <c r="P120" s="71"/>
      <c r="Q120" s="45"/>
      <c r="R120" s="45"/>
      <c r="T120" s="45"/>
      <c r="U120" s="45"/>
    </row>
    <row r="121" spans="8:21">
      <c r="H121" s="71"/>
      <c r="I121" s="71"/>
      <c r="J121" s="71"/>
      <c r="K121" s="71"/>
      <c r="L121" s="71"/>
      <c r="M121" s="71"/>
      <c r="N121" s="71"/>
      <c r="O121" s="71"/>
      <c r="P121" s="71"/>
      <c r="Q121" s="45"/>
      <c r="R121" s="45"/>
      <c r="T121" s="45"/>
      <c r="U121" s="45"/>
    </row>
    <row r="122" spans="8:21">
      <c r="H122" s="71"/>
      <c r="I122" s="71"/>
      <c r="J122" s="71"/>
      <c r="K122" s="71"/>
      <c r="L122" s="71"/>
      <c r="M122" s="71"/>
      <c r="N122" s="71"/>
      <c r="O122" s="71"/>
      <c r="P122" s="71"/>
      <c r="Q122" s="45"/>
      <c r="R122" s="45"/>
      <c r="T122" s="45"/>
      <c r="U122" s="45"/>
    </row>
    <row r="123" spans="8:21">
      <c r="H123" s="71"/>
      <c r="I123" s="71"/>
      <c r="J123" s="71"/>
      <c r="K123" s="71"/>
      <c r="L123" s="71"/>
      <c r="M123" s="71"/>
      <c r="N123" s="71"/>
      <c r="O123" s="71"/>
      <c r="P123" s="71"/>
      <c r="Q123" s="45"/>
      <c r="R123" s="45"/>
      <c r="T123" s="45"/>
      <c r="U123" s="45"/>
    </row>
    <row r="124" spans="8:21">
      <c r="H124" s="71"/>
      <c r="I124" s="71"/>
      <c r="J124" s="71"/>
      <c r="K124" s="71"/>
      <c r="L124" s="71"/>
      <c r="M124" s="71"/>
      <c r="N124" s="71"/>
      <c r="O124" s="71"/>
      <c r="P124" s="71"/>
      <c r="Q124" s="45"/>
      <c r="R124" s="45"/>
      <c r="T124" s="45"/>
      <c r="U124" s="45"/>
    </row>
    <row r="125" spans="8:21">
      <c r="H125" s="71"/>
      <c r="I125" s="71"/>
      <c r="J125" s="71"/>
      <c r="K125" s="71"/>
      <c r="L125" s="71"/>
      <c r="M125" s="71"/>
      <c r="N125" s="71"/>
      <c r="O125" s="71"/>
      <c r="P125" s="71"/>
      <c r="Q125" s="45"/>
      <c r="R125" s="45"/>
      <c r="T125" s="45"/>
      <c r="U125" s="45"/>
    </row>
    <row r="126" spans="8:21">
      <c r="H126" s="71"/>
      <c r="I126" s="71"/>
      <c r="J126" s="71"/>
      <c r="K126" s="71"/>
      <c r="L126" s="71"/>
      <c r="M126" s="71"/>
      <c r="N126" s="71"/>
      <c r="O126" s="71"/>
      <c r="P126" s="71"/>
      <c r="Q126" s="45"/>
      <c r="R126" s="45"/>
      <c r="T126" s="45"/>
      <c r="U126" s="45"/>
    </row>
    <row r="127" spans="8:21">
      <c r="H127" s="71"/>
      <c r="I127" s="71"/>
      <c r="J127" s="71"/>
      <c r="K127" s="71"/>
      <c r="L127" s="71"/>
      <c r="M127" s="71"/>
      <c r="N127" s="71"/>
      <c r="O127" s="71"/>
      <c r="P127" s="71"/>
      <c r="Q127" s="45"/>
      <c r="R127" s="45"/>
      <c r="T127" s="45"/>
      <c r="U127" s="45"/>
    </row>
    <row r="128" spans="8:21">
      <c r="H128" s="71"/>
      <c r="I128" s="71"/>
      <c r="J128" s="71"/>
      <c r="K128" s="71"/>
      <c r="L128" s="71"/>
      <c r="M128" s="71"/>
      <c r="N128" s="71"/>
      <c r="O128" s="71"/>
      <c r="P128" s="71"/>
      <c r="Q128" s="45"/>
      <c r="R128" s="45"/>
      <c r="T128" s="45"/>
      <c r="U128" s="45"/>
    </row>
    <row r="129" spans="8:21">
      <c r="H129" s="71"/>
      <c r="I129" s="71"/>
      <c r="J129" s="71"/>
      <c r="K129" s="71"/>
      <c r="L129" s="71"/>
      <c r="M129" s="71"/>
      <c r="N129" s="71"/>
      <c r="O129" s="71"/>
      <c r="P129" s="71"/>
      <c r="Q129" s="45"/>
      <c r="R129" s="45"/>
      <c r="T129" s="45"/>
      <c r="U129" s="45"/>
    </row>
    <row r="130" spans="8:21">
      <c r="H130" s="71"/>
      <c r="I130" s="71"/>
      <c r="J130" s="71"/>
      <c r="K130" s="71"/>
      <c r="L130" s="71"/>
      <c r="M130" s="71"/>
      <c r="N130" s="71"/>
      <c r="O130" s="71"/>
      <c r="P130" s="71"/>
      <c r="Q130" s="45"/>
      <c r="R130" s="45"/>
      <c r="T130" s="45"/>
      <c r="U130" s="45"/>
    </row>
    <row r="131" spans="8:21">
      <c r="H131" s="71"/>
      <c r="I131" s="71"/>
      <c r="J131" s="71"/>
      <c r="K131" s="71"/>
      <c r="L131" s="71"/>
      <c r="M131" s="71"/>
      <c r="N131" s="71"/>
      <c r="O131" s="71"/>
      <c r="P131" s="71"/>
      <c r="Q131" s="45"/>
      <c r="R131" s="45"/>
      <c r="T131" s="45"/>
      <c r="U131" s="45"/>
    </row>
    <row r="132" spans="8:21">
      <c r="H132" s="71"/>
      <c r="I132" s="71"/>
      <c r="J132" s="71"/>
      <c r="K132" s="71"/>
      <c r="L132" s="71"/>
      <c r="M132" s="71"/>
      <c r="N132" s="71"/>
      <c r="O132" s="71"/>
      <c r="P132" s="71"/>
      <c r="Q132" s="45"/>
      <c r="R132" s="45"/>
      <c r="T132" s="45"/>
      <c r="U132" s="45"/>
    </row>
    <row r="133" spans="8:21">
      <c r="H133" s="71"/>
      <c r="I133" s="71"/>
      <c r="J133" s="71"/>
      <c r="K133" s="71"/>
      <c r="L133" s="71"/>
      <c r="M133" s="71"/>
      <c r="N133" s="71"/>
      <c r="O133" s="71"/>
      <c r="P133" s="71"/>
      <c r="Q133" s="45"/>
      <c r="R133" s="45"/>
      <c r="T133" s="45"/>
      <c r="U133" s="45"/>
    </row>
    <row r="134" spans="8:21">
      <c r="H134" s="71"/>
      <c r="I134" s="71"/>
      <c r="J134" s="71"/>
      <c r="K134" s="71"/>
      <c r="L134" s="71"/>
      <c r="M134" s="71"/>
      <c r="N134" s="71"/>
      <c r="O134" s="71"/>
      <c r="P134" s="71"/>
      <c r="Q134" s="45"/>
      <c r="R134" s="45"/>
      <c r="T134" s="45"/>
      <c r="U134" s="45"/>
    </row>
    <row r="135" spans="8:21">
      <c r="H135" s="71"/>
      <c r="I135" s="71"/>
      <c r="J135" s="71"/>
      <c r="K135" s="71"/>
      <c r="L135" s="71"/>
      <c r="M135" s="71"/>
      <c r="N135" s="71"/>
      <c r="O135" s="71"/>
      <c r="P135" s="71"/>
      <c r="Q135" s="45"/>
      <c r="R135" s="45"/>
      <c r="T135" s="45"/>
      <c r="U135" s="45"/>
    </row>
    <row r="136" spans="8:21">
      <c r="H136" s="71"/>
      <c r="I136" s="71"/>
      <c r="J136" s="71"/>
      <c r="K136" s="71"/>
      <c r="L136" s="71"/>
      <c r="M136" s="71"/>
      <c r="N136" s="71"/>
      <c r="O136" s="71"/>
      <c r="P136" s="71"/>
      <c r="Q136" s="45"/>
      <c r="R136" s="45"/>
      <c r="T136" s="45"/>
      <c r="U136" s="45"/>
    </row>
    <row r="137" spans="8:21">
      <c r="H137" s="71"/>
      <c r="I137" s="71"/>
      <c r="J137" s="71"/>
      <c r="K137" s="71"/>
      <c r="L137" s="71"/>
      <c r="M137" s="71"/>
      <c r="N137" s="71"/>
      <c r="O137" s="71"/>
      <c r="P137" s="71"/>
      <c r="Q137" s="45"/>
      <c r="R137" s="45"/>
      <c r="T137" s="45"/>
      <c r="U137" s="45"/>
    </row>
    <row r="138" spans="8:21">
      <c r="H138" s="71"/>
      <c r="I138" s="71"/>
      <c r="J138" s="71"/>
      <c r="K138" s="71"/>
      <c r="L138" s="71"/>
      <c r="M138" s="71"/>
      <c r="N138" s="71"/>
      <c r="O138" s="71"/>
      <c r="P138" s="71"/>
      <c r="Q138" s="45"/>
      <c r="R138" s="45"/>
      <c r="T138" s="45"/>
      <c r="U138" s="45"/>
    </row>
    <row r="139" spans="8:21">
      <c r="H139" s="71"/>
      <c r="I139" s="71"/>
      <c r="J139" s="71"/>
      <c r="K139" s="71"/>
      <c r="L139" s="71"/>
      <c r="M139" s="71"/>
      <c r="N139" s="71"/>
      <c r="O139" s="71"/>
      <c r="P139" s="71"/>
      <c r="Q139" s="45"/>
      <c r="R139" s="45"/>
      <c r="T139" s="45"/>
      <c r="U139" s="45"/>
    </row>
    <row r="140" spans="8:21">
      <c r="H140" s="71"/>
      <c r="I140" s="71"/>
      <c r="J140" s="71"/>
      <c r="K140" s="71"/>
      <c r="L140" s="71"/>
      <c r="M140" s="71"/>
      <c r="N140" s="71"/>
      <c r="O140" s="71"/>
      <c r="P140" s="71"/>
      <c r="Q140" s="45"/>
      <c r="R140" s="45"/>
      <c r="T140" s="45"/>
      <c r="U140" s="45"/>
    </row>
    <row r="141" spans="8:21">
      <c r="H141" s="71"/>
      <c r="I141" s="71"/>
      <c r="J141" s="71"/>
      <c r="K141" s="71"/>
      <c r="L141" s="71"/>
      <c r="M141" s="71"/>
      <c r="N141" s="71"/>
      <c r="O141" s="71"/>
      <c r="P141" s="71"/>
      <c r="Q141" s="45"/>
      <c r="R141" s="45"/>
      <c r="T141" s="45"/>
      <c r="U141" s="45"/>
    </row>
    <row r="142" spans="8:21">
      <c r="H142" s="71"/>
      <c r="I142" s="71"/>
      <c r="J142" s="71"/>
      <c r="K142" s="71"/>
      <c r="L142" s="71"/>
      <c r="M142" s="71"/>
      <c r="N142" s="71"/>
      <c r="O142" s="71"/>
      <c r="P142" s="71"/>
      <c r="Q142" s="45"/>
      <c r="R142" s="45"/>
      <c r="T142" s="45"/>
      <c r="U142" s="45"/>
    </row>
    <row r="143" spans="8:21">
      <c r="H143" s="71"/>
      <c r="I143" s="71"/>
      <c r="J143" s="71"/>
      <c r="K143" s="71"/>
      <c r="L143" s="71"/>
      <c r="M143" s="71"/>
      <c r="N143" s="71"/>
      <c r="O143" s="71"/>
      <c r="P143" s="71"/>
      <c r="Q143" s="45"/>
      <c r="R143" s="45"/>
      <c r="T143" s="45"/>
      <c r="U143" s="45"/>
    </row>
    <row r="144" spans="8:21">
      <c r="H144" s="71"/>
      <c r="I144" s="71"/>
      <c r="J144" s="71"/>
      <c r="K144" s="71"/>
      <c r="L144" s="71"/>
      <c r="M144" s="71"/>
      <c r="N144" s="71"/>
      <c r="O144" s="71"/>
      <c r="P144" s="71"/>
      <c r="Q144" s="45"/>
      <c r="R144" s="45"/>
      <c r="T144" s="45"/>
      <c r="U144" s="45"/>
    </row>
    <row r="145" spans="8:21">
      <c r="H145" s="71"/>
      <c r="I145" s="71"/>
      <c r="J145" s="71"/>
      <c r="K145" s="71"/>
      <c r="L145" s="71"/>
      <c r="M145" s="71"/>
      <c r="N145" s="71"/>
      <c r="O145" s="71"/>
      <c r="P145" s="71"/>
      <c r="Q145" s="45"/>
      <c r="R145" s="45"/>
      <c r="T145" s="45"/>
      <c r="U145" s="45"/>
    </row>
    <row r="146" spans="8:21">
      <c r="H146" s="71"/>
      <c r="I146" s="71"/>
      <c r="J146" s="71"/>
      <c r="K146" s="71"/>
      <c r="L146" s="71"/>
      <c r="M146" s="71"/>
      <c r="N146" s="71"/>
      <c r="O146" s="71"/>
      <c r="P146" s="71"/>
      <c r="Q146" s="45"/>
      <c r="R146" s="45"/>
      <c r="T146" s="45"/>
      <c r="U146" s="45"/>
    </row>
    <row r="147" spans="8:21">
      <c r="H147" s="71"/>
      <c r="I147" s="71"/>
      <c r="J147" s="71"/>
      <c r="K147" s="71"/>
      <c r="L147" s="71"/>
      <c r="M147" s="71"/>
      <c r="N147" s="71"/>
      <c r="O147" s="71"/>
      <c r="P147" s="71"/>
      <c r="Q147" s="45"/>
      <c r="R147" s="45"/>
      <c r="T147" s="45"/>
      <c r="U147" s="45"/>
    </row>
    <row r="148" spans="8:21">
      <c r="H148" s="71"/>
      <c r="I148" s="71"/>
      <c r="J148" s="71"/>
      <c r="K148" s="71"/>
      <c r="L148" s="71"/>
      <c r="M148" s="71"/>
      <c r="N148" s="71"/>
      <c r="O148" s="71"/>
      <c r="P148" s="71"/>
      <c r="Q148" s="45"/>
      <c r="R148" s="45"/>
      <c r="T148" s="45"/>
      <c r="U148" s="45"/>
    </row>
    <row r="149" spans="8:21">
      <c r="H149" s="71"/>
      <c r="I149" s="71"/>
      <c r="J149" s="71"/>
      <c r="K149" s="71"/>
      <c r="L149" s="71"/>
      <c r="M149" s="71"/>
      <c r="N149" s="71"/>
      <c r="O149" s="71"/>
      <c r="P149" s="71"/>
      <c r="Q149" s="45"/>
      <c r="R149" s="45"/>
      <c r="T149" s="45"/>
      <c r="U149" s="45"/>
    </row>
    <row r="150" spans="8:21">
      <c r="H150" s="71"/>
      <c r="I150" s="71"/>
      <c r="J150" s="71"/>
      <c r="K150" s="71"/>
      <c r="L150" s="71"/>
      <c r="M150" s="71"/>
      <c r="N150" s="71"/>
      <c r="O150" s="71"/>
      <c r="P150" s="71"/>
      <c r="Q150" s="45"/>
      <c r="R150" s="45"/>
      <c r="T150" s="45"/>
      <c r="U150" s="45"/>
    </row>
    <row r="151" spans="8:21">
      <c r="H151" s="71"/>
      <c r="I151" s="71"/>
      <c r="J151" s="71"/>
      <c r="K151" s="71"/>
      <c r="L151" s="71"/>
      <c r="M151" s="71"/>
      <c r="N151" s="71"/>
      <c r="O151" s="71"/>
      <c r="P151" s="71"/>
      <c r="Q151" s="45"/>
      <c r="R151" s="45"/>
      <c r="T151" s="45"/>
      <c r="U151" s="45"/>
    </row>
    <row r="152" spans="8:21">
      <c r="H152" s="71"/>
      <c r="I152" s="71"/>
      <c r="J152" s="71"/>
      <c r="K152" s="71"/>
      <c r="L152" s="71"/>
      <c r="M152" s="71"/>
      <c r="N152" s="71"/>
      <c r="O152" s="71"/>
      <c r="P152" s="71"/>
      <c r="Q152" s="45"/>
      <c r="R152" s="45"/>
      <c r="T152" s="45"/>
      <c r="U152" s="45"/>
    </row>
    <row r="153" spans="8:21">
      <c r="H153" s="71"/>
      <c r="I153" s="71"/>
      <c r="J153" s="71"/>
      <c r="K153" s="71"/>
      <c r="L153" s="71"/>
      <c r="M153" s="71"/>
      <c r="N153" s="71"/>
      <c r="O153" s="71"/>
      <c r="P153" s="71"/>
      <c r="Q153" s="45"/>
      <c r="R153" s="45"/>
      <c r="T153" s="45"/>
      <c r="U153" s="45"/>
    </row>
    <row r="154" spans="8:21">
      <c r="H154" s="71"/>
      <c r="I154" s="71"/>
      <c r="J154" s="71"/>
      <c r="K154" s="71"/>
      <c r="L154" s="71"/>
      <c r="M154" s="71"/>
      <c r="N154" s="71"/>
      <c r="O154" s="71"/>
      <c r="P154" s="71"/>
      <c r="Q154" s="45"/>
      <c r="R154" s="45"/>
      <c r="T154" s="45"/>
      <c r="U154" s="45"/>
    </row>
    <row r="155" spans="8:21">
      <c r="H155" s="71"/>
      <c r="I155" s="71"/>
      <c r="J155" s="71"/>
      <c r="K155" s="71"/>
      <c r="L155" s="71"/>
      <c r="M155" s="71"/>
      <c r="N155" s="71"/>
      <c r="O155" s="71"/>
      <c r="P155" s="71"/>
      <c r="Q155" s="45"/>
      <c r="R155" s="45"/>
      <c r="T155" s="45"/>
      <c r="U155" s="45"/>
    </row>
    <row r="156" spans="8:21">
      <c r="H156" s="71"/>
      <c r="I156" s="71"/>
      <c r="J156" s="71"/>
      <c r="K156" s="71"/>
      <c r="L156" s="71"/>
      <c r="M156" s="71"/>
      <c r="N156" s="71"/>
      <c r="O156" s="71"/>
      <c r="P156" s="71"/>
      <c r="Q156" s="45"/>
      <c r="R156" s="45"/>
      <c r="T156" s="45"/>
      <c r="U156" s="45"/>
    </row>
    <row r="157" spans="8:21">
      <c r="H157" s="71"/>
      <c r="I157" s="71"/>
      <c r="J157" s="71"/>
      <c r="K157" s="71"/>
      <c r="L157" s="71"/>
      <c r="M157" s="71"/>
      <c r="N157" s="71"/>
      <c r="O157" s="71"/>
      <c r="P157" s="71"/>
      <c r="Q157" s="45"/>
      <c r="R157" s="45"/>
      <c r="T157" s="45"/>
      <c r="U157" s="45"/>
    </row>
    <row r="158" spans="8:21">
      <c r="H158" s="71"/>
      <c r="I158" s="71"/>
      <c r="J158" s="71"/>
      <c r="K158" s="71"/>
      <c r="L158" s="71"/>
      <c r="M158" s="71"/>
      <c r="N158" s="71"/>
      <c r="O158" s="71"/>
      <c r="P158" s="71"/>
      <c r="Q158" s="45"/>
      <c r="R158" s="45"/>
      <c r="T158" s="45"/>
      <c r="U158" s="45"/>
    </row>
    <row r="159" spans="8:21">
      <c r="H159" s="71"/>
      <c r="I159" s="71"/>
      <c r="J159" s="71"/>
      <c r="K159" s="71"/>
      <c r="L159" s="71"/>
      <c r="M159" s="71"/>
      <c r="N159" s="71"/>
      <c r="O159" s="71"/>
      <c r="P159" s="71"/>
      <c r="Q159" s="45"/>
      <c r="R159" s="45"/>
      <c r="T159" s="45"/>
      <c r="U159" s="45"/>
    </row>
    <row r="160" spans="8:21">
      <c r="H160" s="71"/>
      <c r="I160" s="71"/>
      <c r="J160" s="71"/>
      <c r="K160" s="71"/>
      <c r="L160" s="71"/>
      <c r="M160" s="71"/>
      <c r="N160" s="71"/>
      <c r="O160" s="71"/>
      <c r="P160" s="71"/>
      <c r="Q160" s="45"/>
      <c r="R160" s="45"/>
      <c r="T160" s="45"/>
      <c r="U160" s="45"/>
    </row>
    <row r="161" spans="8:21">
      <c r="H161" s="71"/>
      <c r="I161" s="71"/>
      <c r="J161" s="71"/>
      <c r="K161" s="71"/>
      <c r="L161" s="71"/>
      <c r="M161" s="71"/>
      <c r="N161" s="71"/>
      <c r="O161" s="71"/>
      <c r="P161" s="71"/>
      <c r="Q161" s="45"/>
      <c r="R161" s="45"/>
      <c r="T161" s="45"/>
      <c r="U161" s="45"/>
    </row>
    <row r="162" spans="8:21">
      <c r="H162" s="71"/>
      <c r="I162" s="71"/>
      <c r="J162" s="71"/>
      <c r="K162" s="71"/>
      <c r="L162" s="71"/>
      <c r="M162" s="71"/>
      <c r="N162" s="71"/>
      <c r="O162" s="71"/>
      <c r="P162" s="71"/>
      <c r="Q162" s="45"/>
      <c r="R162" s="45"/>
      <c r="T162" s="45"/>
      <c r="U162" s="45"/>
    </row>
    <row r="163" spans="8:21">
      <c r="H163" s="71"/>
      <c r="I163" s="71"/>
      <c r="J163" s="71"/>
      <c r="K163" s="71"/>
      <c r="L163" s="71"/>
      <c r="M163" s="71"/>
      <c r="N163" s="71"/>
      <c r="O163" s="71"/>
      <c r="P163" s="71"/>
      <c r="Q163" s="45"/>
      <c r="R163" s="45"/>
      <c r="T163" s="45"/>
      <c r="U163" s="45"/>
    </row>
    <row r="164" spans="8:21">
      <c r="H164" s="71"/>
      <c r="I164" s="71"/>
      <c r="J164" s="71"/>
      <c r="K164" s="71"/>
      <c r="L164" s="71"/>
      <c r="M164" s="71"/>
      <c r="N164" s="71"/>
      <c r="O164" s="71"/>
      <c r="P164" s="71"/>
      <c r="Q164" s="45"/>
      <c r="R164" s="45"/>
      <c r="T164" s="45"/>
      <c r="U164" s="45"/>
    </row>
    <row r="165" spans="8:21">
      <c r="H165" s="71"/>
      <c r="I165" s="71"/>
      <c r="J165" s="71"/>
      <c r="K165" s="71"/>
      <c r="L165" s="71"/>
      <c r="M165" s="71"/>
      <c r="N165" s="71"/>
      <c r="O165" s="71"/>
      <c r="P165" s="71"/>
      <c r="Q165" s="45"/>
      <c r="R165" s="45"/>
      <c r="T165" s="45"/>
      <c r="U165" s="45"/>
    </row>
    <row r="166" spans="8:21">
      <c r="H166" s="71"/>
      <c r="I166" s="71"/>
      <c r="J166" s="71"/>
      <c r="K166" s="71"/>
      <c r="L166" s="71"/>
      <c r="M166" s="71"/>
      <c r="N166" s="71"/>
      <c r="O166" s="71"/>
      <c r="P166" s="71"/>
      <c r="Q166" s="45"/>
      <c r="R166" s="45"/>
      <c r="T166" s="45"/>
      <c r="U166" s="45"/>
    </row>
    <row r="167" spans="8:21">
      <c r="H167" s="71"/>
      <c r="I167" s="71"/>
      <c r="J167" s="71"/>
      <c r="K167" s="71"/>
      <c r="L167" s="71"/>
      <c r="M167" s="71"/>
      <c r="N167" s="71"/>
      <c r="O167" s="71"/>
      <c r="P167" s="71"/>
      <c r="Q167" s="45"/>
      <c r="R167" s="45"/>
      <c r="T167" s="45"/>
      <c r="U167" s="45"/>
    </row>
    <row r="168" spans="8:21">
      <c r="H168" s="71"/>
      <c r="I168" s="71"/>
      <c r="J168" s="71"/>
      <c r="K168" s="71"/>
      <c r="L168" s="71"/>
      <c r="M168" s="71"/>
      <c r="N168" s="71"/>
      <c r="O168" s="71"/>
      <c r="P168" s="71"/>
      <c r="Q168" s="45"/>
      <c r="R168" s="45"/>
      <c r="T168" s="45"/>
      <c r="U168" s="45"/>
    </row>
    <row r="169" spans="8:21">
      <c r="H169" s="71"/>
      <c r="I169" s="71"/>
      <c r="J169" s="71"/>
      <c r="K169" s="71"/>
      <c r="L169" s="71"/>
      <c r="M169" s="71"/>
      <c r="N169" s="71"/>
      <c r="O169" s="71"/>
      <c r="P169" s="71"/>
      <c r="Q169" s="45"/>
      <c r="R169" s="45"/>
      <c r="T169" s="45"/>
      <c r="U169" s="45"/>
    </row>
    <row r="170" spans="8:21">
      <c r="H170" s="71"/>
      <c r="I170" s="71"/>
      <c r="J170" s="71"/>
      <c r="K170" s="71"/>
      <c r="L170" s="71"/>
      <c r="M170" s="71"/>
      <c r="N170" s="71"/>
      <c r="O170" s="71"/>
      <c r="P170" s="71"/>
      <c r="Q170" s="45"/>
      <c r="R170" s="45"/>
      <c r="T170" s="45"/>
      <c r="U170" s="45"/>
    </row>
    <row r="171" spans="8:21">
      <c r="H171" s="71"/>
      <c r="I171" s="71"/>
      <c r="J171" s="71"/>
      <c r="K171" s="71"/>
      <c r="L171" s="71"/>
      <c r="M171" s="71"/>
      <c r="N171" s="71"/>
      <c r="O171" s="71"/>
      <c r="P171" s="71"/>
      <c r="Q171" s="45"/>
      <c r="R171" s="45"/>
      <c r="T171" s="45"/>
      <c r="U171" s="45"/>
    </row>
    <row r="172" spans="8:21">
      <c r="H172" s="71"/>
      <c r="I172" s="71"/>
      <c r="J172" s="71"/>
      <c r="K172" s="71"/>
      <c r="L172" s="71"/>
      <c r="M172" s="71"/>
      <c r="N172" s="71"/>
      <c r="O172" s="71"/>
      <c r="P172" s="71"/>
      <c r="Q172" s="45"/>
      <c r="R172" s="45"/>
      <c r="T172" s="45"/>
      <c r="U172" s="45"/>
    </row>
    <row r="173" spans="8:21">
      <c r="H173" s="71"/>
      <c r="I173" s="71"/>
      <c r="J173" s="71"/>
      <c r="K173" s="71"/>
      <c r="L173" s="71"/>
      <c r="M173" s="71"/>
      <c r="N173" s="71"/>
      <c r="O173" s="71"/>
      <c r="P173" s="71"/>
      <c r="Q173" s="45"/>
      <c r="R173" s="45"/>
      <c r="T173" s="45"/>
      <c r="U173" s="45"/>
    </row>
    <row r="174" spans="8:21">
      <c r="H174" s="71"/>
      <c r="I174" s="71"/>
      <c r="J174" s="71"/>
      <c r="K174" s="71"/>
      <c r="L174" s="71"/>
      <c r="M174" s="71"/>
      <c r="N174" s="71"/>
      <c r="O174" s="71"/>
      <c r="P174" s="71"/>
      <c r="Q174" s="45"/>
      <c r="R174" s="45"/>
      <c r="T174" s="45"/>
      <c r="U174" s="45"/>
    </row>
    <row r="175" spans="8:21">
      <c r="H175" s="71"/>
      <c r="I175" s="71"/>
      <c r="J175" s="71"/>
      <c r="K175" s="71"/>
      <c r="L175" s="71"/>
      <c r="M175" s="71"/>
      <c r="N175" s="71"/>
      <c r="O175" s="71"/>
      <c r="P175" s="71"/>
      <c r="Q175" s="45"/>
      <c r="R175" s="45"/>
      <c r="T175" s="45"/>
      <c r="U175" s="45"/>
    </row>
    <row r="176" spans="8:21">
      <c r="H176" s="71"/>
      <c r="I176" s="71"/>
      <c r="J176" s="71"/>
      <c r="K176" s="71"/>
      <c r="L176" s="71"/>
      <c r="M176" s="71"/>
      <c r="N176" s="71"/>
      <c r="O176" s="71"/>
      <c r="P176" s="71"/>
      <c r="Q176" s="45"/>
      <c r="R176" s="45"/>
      <c r="T176" s="45"/>
      <c r="U176" s="45"/>
    </row>
    <row r="177" spans="8:21">
      <c r="H177" s="71"/>
      <c r="I177" s="71"/>
      <c r="J177" s="71"/>
      <c r="K177" s="71"/>
      <c r="L177" s="71"/>
      <c r="M177" s="71"/>
      <c r="N177" s="71"/>
      <c r="O177" s="71"/>
      <c r="P177" s="71"/>
      <c r="Q177" s="45"/>
      <c r="R177" s="45"/>
      <c r="T177" s="45"/>
      <c r="U177" s="45"/>
    </row>
    <row r="178" spans="8:21">
      <c r="H178" s="71"/>
      <c r="I178" s="71"/>
      <c r="J178" s="71"/>
      <c r="K178" s="71"/>
      <c r="L178" s="71"/>
      <c r="M178" s="71"/>
      <c r="N178" s="71"/>
      <c r="O178" s="71"/>
      <c r="P178" s="71"/>
      <c r="Q178" s="45"/>
      <c r="R178" s="45"/>
      <c r="T178" s="45"/>
      <c r="U178" s="45"/>
    </row>
    <row r="179" spans="8:21">
      <c r="H179" s="71"/>
      <c r="I179" s="71"/>
      <c r="J179" s="71"/>
      <c r="K179" s="71"/>
      <c r="L179" s="71"/>
      <c r="M179" s="71"/>
      <c r="N179" s="71"/>
      <c r="O179" s="71"/>
      <c r="P179" s="71"/>
      <c r="Q179" s="45"/>
      <c r="R179" s="45"/>
      <c r="T179" s="45"/>
      <c r="U179" s="45"/>
    </row>
    <row r="180" spans="8:21">
      <c r="H180" s="71"/>
      <c r="I180" s="71"/>
      <c r="J180" s="71"/>
      <c r="K180" s="71"/>
      <c r="L180" s="71"/>
      <c r="M180" s="71"/>
      <c r="N180" s="71"/>
      <c r="O180" s="71"/>
      <c r="P180" s="71"/>
      <c r="Q180" s="45"/>
      <c r="R180" s="45"/>
      <c r="T180" s="45"/>
      <c r="U180" s="45"/>
    </row>
    <row r="181" spans="8:21">
      <c r="H181" s="71"/>
      <c r="I181" s="71"/>
      <c r="J181" s="71"/>
      <c r="K181" s="71"/>
      <c r="L181" s="71"/>
      <c r="M181" s="71"/>
      <c r="N181" s="71"/>
      <c r="O181" s="71"/>
      <c r="P181" s="71"/>
      <c r="Q181" s="45"/>
      <c r="R181" s="45"/>
      <c r="T181" s="45"/>
      <c r="U181" s="45"/>
    </row>
    <row r="182" spans="8:21">
      <c r="H182" s="71"/>
      <c r="I182" s="71"/>
      <c r="J182" s="71"/>
      <c r="K182" s="71"/>
      <c r="L182" s="71"/>
      <c r="M182" s="71"/>
      <c r="N182" s="71"/>
      <c r="O182" s="71"/>
      <c r="P182" s="71"/>
      <c r="Q182" s="45"/>
      <c r="R182" s="45"/>
      <c r="T182" s="45"/>
      <c r="U182" s="45"/>
    </row>
    <row r="183" spans="8:21">
      <c r="H183" s="71"/>
      <c r="I183" s="71"/>
      <c r="J183" s="71"/>
      <c r="K183" s="71"/>
      <c r="L183" s="71"/>
      <c r="M183" s="71"/>
      <c r="N183" s="71"/>
      <c r="O183" s="71"/>
      <c r="P183" s="71"/>
      <c r="Q183" s="45"/>
      <c r="R183" s="45"/>
      <c r="T183" s="45"/>
      <c r="U183" s="45"/>
    </row>
    <row r="184" spans="8:21">
      <c r="H184" s="71"/>
      <c r="I184" s="71"/>
      <c r="J184" s="71"/>
      <c r="K184" s="71"/>
      <c r="L184" s="71"/>
      <c r="M184" s="71"/>
      <c r="N184" s="71"/>
      <c r="O184" s="71"/>
      <c r="P184" s="71"/>
      <c r="Q184" s="45"/>
      <c r="R184" s="45"/>
      <c r="T184" s="45"/>
      <c r="U184" s="45"/>
    </row>
    <row r="185" spans="8:21">
      <c r="H185" s="71"/>
      <c r="I185" s="71"/>
      <c r="J185" s="71"/>
      <c r="K185" s="71"/>
      <c r="L185" s="71"/>
      <c r="M185" s="71"/>
      <c r="N185" s="71"/>
      <c r="O185" s="71"/>
      <c r="P185" s="71"/>
      <c r="Q185" s="45"/>
      <c r="R185" s="45"/>
      <c r="T185" s="45"/>
      <c r="U185" s="45"/>
    </row>
    <row r="186" spans="8:21">
      <c r="H186" s="71"/>
      <c r="I186" s="71"/>
      <c r="J186" s="71"/>
      <c r="K186" s="71"/>
      <c r="L186" s="71"/>
      <c r="M186" s="71"/>
      <c r="N186" s="71"/>
      <c r="O186" s="71"/>
      <c r="P186" s="71"/>
      <c r="Q186" s="45"/>
      <c r="R186" s="45"/>
      <c r="T186" s="45"/>
      <c r="U186" s="45"/>
    </row>
    <row r="187" spans="8:21">
      <c r="H187" s="71"/>
      <c r="I187" s="71"/>
      <c r="J187" s="71"/>
      <c r="K187" s="71"/>
      <c r="L187" s="71"/>
      <c r="M187" s="71"/>
      <c r="N187" s="71"/>
      <c r="O187" s="71"/>
      <c r="P187" s="71"/>
      <c r="Q187" s="45"/>
      <c r="R187" s="45"/>
      <c r="T187" s="45"/>
      <c r="U187" s="45"/>
    </row>
    <row r="188" spans="8:21">
      <c r="H188" s="71"/>
      <c r="I188" s="71"/>
      <c r="J188" s="71"/>
      <c r="K188" s="71"/>
      <c r="L188" s="71"/>
      <c r="M188" s="71"/>
      <c r="N188" s="71"/>
      <c r="O188" s="71"/>
      <c r="P188" s="71"/>
      <c r="Q188" s="45"/>
      <c r="R188" s="45"/>
      <c r="T188" s="45"/>
      <c r="U188" s="45"/>
    </row>
    <row r="189" spans="8:21">
      <c r="H189" s="71"/>
      <c r="I189" s="71"/>
      <c r="J189" s="71"/>
      <c r="K189" s="71"/>
      <c r="L189" s="71"/>
      <c r="M189" s="71"/>
      <c r="N189" s="71"/>
      <c r="O189" s="71"/>
      <c r="P189" s="71"/>
      <c r="Q189" s="45"/>
      <c r="R189" s="45"/>
      <c r="T189" s="45"/>
      <c r="U189" s="45"/>
    </row>
    <row r="190" spans="8:21">
      <c r="H190" s="71"/>
      <c r="I190" s="71"/>
      <c r="J190" s="71"/>
      <c r="K190" s="71"/>
      <c r="L190" s="71"/>
      <c r="M190" s="71"/>
      <c r="N190" s="71"/>
      <c r="O190" s="71"/>
      <c r="P190" s="71"/>
      <c r="Q190" s="45"/>
      <c r="R190" s="45"/>
      <c r="T190" s="45"/>
      <c r="U190" s="45"/>
    </row>
    <row r="191" spans="8:21">
      <c r="H191" s="71"/>
      <c r="I191" s="71"/>
      <c r="J191" s="71"/>
      <c r="K191" s="71"/>
      <c r="L191" s="71"/>
      <c r="M191" s="71"/>
      <c r="N191" s="71"/>
      <c r="O191" s="71"/>
      <c r="P191" s="71"/>
      <c r="Q191" s="45"/>
      <c r="R191" s="45"/>
      <c r="T191" s="45"/>
      <c r="U191" s="45"/>
    </row>
    <row r="192" spans="8:21">
      <c r="H192" s="71"/>
      <c r="I192" s="71"/>
      <c r="J192" s="71"/>
      <c r="K192" s="71"/>
      <c r="L192" s="71"/>
      <c r="M192" s="71"/>
      <c r="N192" s="71"/>
      <c r="O192" s="71"/>
      <c r="P192" s="71"/>
      <c r="Q192" s="45"/>
      <c r="R192" s="45"/>
      <c r="T192" s="45"/>
      <c r="U192" s="45"/>
    </row>
    <row r="193" spans="8:21">
      <c r="H193" s="71"/>
      <c r="I193" s="71"/>
      <c r="J193" s="71"/>
      <c r="K193" s="71"/>
      <c r="L193" s="71"/>
      <c r="M193" s="71"/>
      <c r="N193" s="71"/>
      <c r="O193" s="71"/>
      <c r="P193" s="71"/>
      <c r="Q193" s="45"/>
      <c r="R193" s="45"/>
      <c r="T193" s="45"/>
      <c r="U193" s="45"/>
    </row>
    <row r="194" spans="8:21">
      <c r="H194" s="71"/>
      <c r="I194" s="71"/>
      <c r="J194" s="71"/>
      <c r="K194" s="71"/>
      <c r="L194" s="71"/>
      <c r="M194" s="71"/>
      <c r="N194" s="71"/>
      <c r="O194" s="71"/>
      <c r="P194" s="71"/>
      <c r="Q194" s="45"/>
      <c r="R194" s="45"/>
      <c r="T194" s="45"/>
      <c r="U194" s="45"/>
    </row>
    <row r="195" spans="8:21">
      <c r="H195" s="71"/>
      <c r="I195" s="71"/>
      <c r="J195" s="71"/>
      <c r="K195" s="71"/>
      <c r="L195" s="71"/>
      <c r="M195" s="71"/>
      <c r="N195" s="71"/>
      <c r="O195" s="71"/>
      <c r="P195" s="71"/>
      <c r="Q195" s="45"/>
      <c r="R195" s="45"/>
      <c r="T195" s="45"/>
      <c r="U195" s="45"/>
    </row>
    <row r="196" spans="8:21">
      <c r="H196" s="71"/>
      <c r="I196" s="71"/>
      <c r="J196" s="71"/>
      <c r="K196" s="71"/>
      <c r="L196" s="71"/>
      <c r="M196" s="71"/>
      <c r="N196" s="71"/>
      <c r="O196" s="71"/>
      <c r="P196" s="71"/>
      <c r="Q196" s="45"/>
      <c r="R196" s="45"/>
      <c r="T196" s="45"/>
      <c r="U196" s="45"/>
    </row>
    <row r="197" spans="8:21">
      <c r="H197" s="71"/>
      <c r="I197" s="71"/>
      <c r="J197" s="71"/>
      <c r="K197" s="71"/>
      <c r="L197" s="71"/>
      <c r="M197" s="71"/>
      <c r="N197" s="71"/>
      <c r="O197" s="71"/>
      <c r="P197" s="71"/>
      <c r="Q197" s="45"/>
      <c r="R197" s="45"/>
      <c r="T197" s="45"/>
      <c r="U197" s="45"/>
    </row>
    <row r="198" spans="8:21">
      <c r="H198" s="71"/>
      <c r="I198" s="71"/>
      <c r="J198" s="71"/>
      <c r="K198" s="71"/>
      <c r="L198" s="71"/>
      <c r="M198" s="71"/>
      <c r="N198" s="71"/>
      <c r="O198" s="71"/>
      <c r="P198" s="71"/>
      <c r="Q198" s="45"/>
      <c r="R198" s="45"/>
      <c r="T198" s="45"/>
      <c r="U198" s="45"/>
    </row>
    <row r="199" spans="8:21">
      <c r="H199" s="71"/>
      <c r="I199" s="71"/>
      <c r="J199" s="71"/>
      <c r="K199" s="71"/>
      <c r="L199" s="71"/>
      <c r="M199" s="71"/>
      <c r="N199" s="71"/>
      <c r="O199" s="71"/>
      <c r="P199" s="71"/>
      <c r="Q199" s="45"/>
      <c r="R199" s="45"/>
      <c r="T199" s="45"/>
      <c r="U199" s="45"/>
    </row>
    <row r="200" spans="8:21">
      <c r="H200" s="71"/>
      <c r="I200" s="71"/>
      <c r="J200" s="71"/>
      <c r="K200" s="71"/>
      <c r="L200" s="71"/>
      <c r="M200" s="71"/>
      <c r="N200" s="71"/>
      <c r="O200" s="71"/>
      <c r="P200" s="71"/>
      <c r="Q200" s="45"/>
      <c r="R200" s="45"/>
      <c r="T200" s="45"/>
      <c r="U200" s="45"/>
    </row>
    <row r="201" spans="8:21">
      <c r="H201" s="71"/>
      <c r="I201" s="71"/>
      <c r="J201" s="71"/>
      <c r="K201" s="71"/>
      <c r="L201" s="71"/>
      <c r="M201" s="71"/>
      <c r="N201" s="71"/>
      <c r="O201" s="71"/>
      <c r="P201" s="71"/>
      <c r="Q201" s="45"/>
      <c r="R201" s="45"/>
      <c r="T201" s="45"/>
      <c r="U201" s="45"/>
    </row>
    <row r="202" spans="8:21">
      <c r="H202" s="71"/>
      <c r="I202" s="71"/>
      <c r="J202" s="71"/>
      <c r="K202" s="71"/>
      <c r="L202" s="71"/>
      <c r="M202" s="71"/>
      <c r="N202" s="71"/>
      <c r="O202" s="71"/>
      <c r="P202" s="71"/>
      <c r="Q202" s="45"/>
      <c r="R202" s="45"/>
      <c r="T202" s="45"/>
      <c r="U202" s="45"/>
    </row>
    <row r="203" spans="8:21">
      <c r="H203" s="71"/>
      <c r="I203" s="71"/>
      <c r="J203" s="71"/>
      <c r="K203" s="71"/>
      <c r="L203" s="71"/>
      <c r="M203" s="71"/>
      <c r="N203" s="71"/>
      <c r="O203" s="71"/>
      <c r="P203" s="71"/>
      <c r="Q203" s="45"/>
      <c r="R203" s="45"/>
      <c r="T203" s="45"/>
      <c r="U203" s="45"/>
    </row>
    <row r="204" spans="8:21">
      <c r="H204" s="71"/>
      <c r="I204" s="71"/>
      <c r="J204" s="71"/>
      <c r="K204" s="71"/>
      <c r="L204" s="71"/>
      <c r="M204" s="71"/>
      <c r="N204" s="71"/>
      <c r="O204" s="71"/>
      <c r="P204" s="71"/>
      <c r="Q204" s="45"/>
      <c r="R204" s="45"/>
      <c r="T204" s="45"/>
      <c r="U204" s="45"/>
    </row>
    <row r="205" spans="8:21">
      <c r="H205" s="71"/>
      <c r="I205" s="71"/>
      <c r="J205" s="71"/>
      <c r="K205" s="71"/>
      <c r="L205" s="71"/>
      <c r="M205" s="71"/>
      <c r="N205" s="71"/>
      <c r="O205" s="71"/>
      <c r="P205" s="71"/>
      <c r="Q205" s="45"/>
      <c r="R205" s="45"/>
      <c r="T205" s="45"/>
      <c r="U205" s="45"/>
    </row>
    <row r="206" spans="8:21">
      <c r="H206" s="71"/>
      <c r="I206" s="71"/>
      <c r="J206" s="71"/>
      <c r="K206" s="71"/>
      <c r="L206" s="71"/>
      <c r="M206" s="71"/>
      <c r="N206" s="71"/>
      <c r="O206" s="71"/>
      <c r="P206" s="71"/>
      <c r="Q206" s="45"/>
      <c r="R206" s="45"/>
      <c r="T206" s="45"/>
      <c r="U206" s="45"/>
    </row>
    <row r="207" spans="8:21">
      <c r="H207" s="71"/>
      <c r="I207" s="71"/>
      <c r="J207" s="71"/>
      <c r="K207" s="71"/>
      <c r="L207" s="71"/>
      <c r="M207" s="71"/>
      <c r="N207" s="71"/>
      <c r="O207" s="71"/>
      <c r="P207" s="71"/>
      <c r="Q207" s="45"/>
      <c r="R207" s="45"/>
      <c r="T207" s="45"/>
      <c r="U207" s="45"/>
    </row>
    <row r="208" spans="8:21">
      <c r="H208" s="71"/>
      <c r="I208" s="71"/>
      <c r="J208" s="71"/>
      <c r="K208" s="71"/>
      <c r="L208" s="71"/>
      <c r="M208" s="71"/>
      <c r="N208" s="71"/>
      <c r="O208" s="71"/>
      <c r="P208" s="71"/>
      <c r="Q208" s="45"/>
      <c r="R208" s="45"/>
      <c r="T208" s="45"/>
      <c r="U208" s="45"/>
    </row>
    <row r="209" spans="8:21">
      <c r="H209" s="71"/>
      <c r="I209" s="71"/>
      <c r="J209" s="71"/>
      <c r="K209" s="71"/>
      <c r="L209" s="71"/>
      <c r="M209" s="71"/>
      <c r="N209" s="71"/>
      <c r="O209" s="71"/>
      <c r="P209" s="71"/>
      <c r="Q209" s="45"/>
      <c r="R209" s="45"/>
      <c r="T209" s="45"/>
      <c r="U209" s="45"/>
    </row>
    <row r="210" spans="8:21">
      <c r="H210" s="71"/>
      <c r="I210" s="71"/>
      <c r="J210" s="71"/>
      <c r="K210" s="71"/>
      <c r="L210" s="71"/>
      <c r="M210" s="71"/>
      <c r="N210" s="71"/>
      <c r="O210" s="71"/>
      <c r="P210" s="71"/>
      <c r="Q210" s="45"/>
      <c r="R210" s="45"/>
      <c r="T210" s="45"/>
      <c r="U210" s="45"/>
    </row>
    <row r="211" spans="8:21">
      <c r="H211" s="71"/>
      <c r="I211" s="71"/>
      <c r="J211" s="71"/>
      <c r="K211" s="71"/>
      <c r="L211" s="71"/>
      <c r="M211" s="71"/>
      <c r="N211" s="71"/>
      <c r="O211" s="71"/>
      <c r="P211" s="71"/>
      <c r="Q211" s="45"/>
      <c r="R211" s="45"/>
      <c r="T211" s="45"/>
      <c r="U211" s="45"/>
    </row>
    <row r="212" spans="8:21">
      <c r="H212" s="71"/>
      <c r="I212" s="71"/>
      <c r="J212" s="71"/>
      <c r="K212" s="71"/>
      <c r="L212" s="71"/>
      <c r="M212" s="71"/>
      <c r="N212" s="71"/>
      <c r="O212" s="71"/>
      <c r="P212" s="71"/>
      <c r="Q212" s="45"/>
      <c r="R212" s="45"/>
      <c r="T212" s="45"/>
      <c r="U212" s="45"/>
    </row>
    <row r="213" spans="8:21">
      <c r="H213" s="71"/>
      <c r="I213" s="71"/>
      <c r="J213" s="71"/>
      <c r="K213" s="71"/>
      <c r="L213" s="71"/>
      <c r="M213" s="71"/>
      <c r="N213" s="71"/>
      <c r="O213" s="71"/>
      <c r="P213" s="71"/>
      <c r="Q213" s="45"/>
      <c r="R213" s="45"/>
      <c r="T213" s="45"/>
      <c r="U213" s="45"/>
    </row>
    <row r="214" spans="8:21">
      <c r="H214" s="71"/>
      <c r="I214" s="71"/>
      <c r="J214" s="71"/>
      <c r="K214" s="71"/>
      <c r="L214" s="71"/>
      <c r="M214" s="71"/>
      <c r="N214" s="71"/>
      <c r="O214" s="71"/>
      <c r="P214" s="71"/>
      <c r="Q214" s="45"/>
      <c r="R214" s="45"/>
      <c r="T214" s="45"/>
      <c r="U214" s="45"/>
    </row>
    <row r="215" spans="8:21">
      <c r="H215" s="71"/>
      <c r="I215" s="71"/>
      <c r="J215" s="71"/>
      <c r="K215" s="71"/>
      <c r="L215" s="71"/>
      <c r="M215" s="71"/>
      <c r="N215" s="71"/>
      <c r="O215" s="71"/>
      <c r="P215" s="71"/>
      <c r="Q215" s="45"/>
      <c r="R215" s="45"/>
      <c r="T215" s="45"/>
      <c r="U215" s="45"/>
    </row>
    <row r="216" spans="8:21">
      <c r="H216" s="71"/>
      <c r="I216" s="71"/>
      <c r="J216" s="71"/>
      <c r="K216" s="71"/>
      <c r="L216" s="71"/>
      <c r="M216" s="71"/>
      <c r="N216" s="71"/>
      <c r="O216" s="71"/>
      <c r="P216" s="71"/>
      <c r="Q216" s="45"/>
      <c r="R216" s="45"/>
      <c r="T216" s="45"/>
      <c r="U216" s="45"/>
    </row>
    <row r="217" spans="8:21">
      <c r="H217" s="71"/>
      <c r="I217" s="71"/>
      <c r="J217" s="71"/>
      <c r="K217" s="71"/>
      <c r="L217" s="71"/>
      <c r="M217" s="71"/>
      <c r="N217" s="71"/>
      <c r="O217" s="71"/>
      <c r="P217" s="71"/>
      <c r="Q217" s="45"/>
      <c r="R217" s="45"/>
      <c r="T217" s="45"/>
      <c r="U217" s="45"/>
    </row>
    <row r="218" spans="8:21">
      <c r="H218" s="71"/>
      <c r="I218" s="71"/>
      <c r="J218" s="71"/>
      <c r="K218" s="71"/>
      <c r="L218" s="71"/>
      <c r="M218" s="71"/>
      <c r="N218" s="71"/>
      <c r="O218" s="71"/>
      <c r="P218" s="71"/>
      <c r="Q218" s="45"/>
      <c r="R218" s="45"/>
      <c r="T218" s="45"/>
      <c r="U218" s="45"/>
    </row>
    <row r="219" spans="8:21">
      <c r="H219" s="71"/>
      <c r="I219" s="71"/>
      <c r="J219" s="71"/>
      <c r="K219" s="71"/>
      <c r="L219" s="71"/>
      <c r="M219" s="71"/>
      <c r="N219" s="71"/>
      <c r="O219" s="71"/>
      <c r="P219" s="71"/>
      <c r="Q219" s="45"/>
      <c r="R219" s="45"/>
      <c r="T219" s="45"/>
      <c r="U219" s="45"/>
    </row>
    <row r="220" spans="8:21">
      <c r="H220" s="71"/>
      <c r="I220" s="71"/>
      <c r="J220" s="71"/>
      <c r="K220" s="71"/>
      <c r="L220" s="71"/>
      <c r="M220" s="71"/>
      <c r="N220" s="71"/>
      <c r="O220" s="71"/>
      <c r="P220" s="71"/>
      <c r="Q220" s="45"/>
      <c r="R220" s="45"/>
      <c r="T220" s="45"/>
      <c r="U220" s="45"/>
    </row>
    <row r="221" spans="8:21">
      <c r="H221" s="71"/>
      <c r="I221" s="71"/>
      <c r="J221" s="71"/>
      <c r="K221" s="71"/>
      <c r="L221" s="71"/>
      <c r="M221" s="71"/>
      <c r="N221" s="71"/>
      <c r="O221" s="71"/>
      <c r="P221" s="71"/>
      <c r="Q221" s="45"/>
      <c r="R221" s="45"/>
      <c r="T221" s="45"/>
      <c r="U221" s="45"/>
    </row>
    <row r="222" spans="8:21">
      <c r="H222" s="71"/>
      <c r="I222" s="71"/>
      <c r="J222" s="71"/>
      <c r="K222" s="71"/>
      <c r="L222" s="71"/>
      <c r="M222" s="71"/>
      <c r="N222" s="71"/>
      <c r="O222" s="71"/>
      <c r="P222" s="71"/>
      <c r="Q222" s="45"/>
      <c r="R222" s="45"/>
      <c r="T222" s="45"/>
      <c r="U222" s="45"/>
    </row>
    <row r="223" spans="8:21">
      <c r="H223" s="71"/>
      <c r="I223" s="71"/>
      <c r="J223" s="71"/>
      <c r="K223" s="71"/>
      <c r="L223" s="71"/>
      <c r="M223" s="71"/>
      <c r="N223" s="71"/>
      <c r="O223" s="71"/>
      <c r="P223" s="71"/>
      <c r="Q223" s="45"/>
      <c r="R223" s="45"/>
      <c r="T223" s="45"/>
      <c r="U223" s="45"/>
    </row>
    <row r="224" spans="8:21">
      <c r="H224" s="71"/>
      <c r="I224" s="71"/>
      <c r="J224" s="71"/>
      <c r="K224" s="71"/>
      <c r="L224" s="71"/>
      <c r="M224" s="71"/>
      <c r="N224" s="71"/>
      <c r="O224" s="71"/>
      <c r="P224" s="71"/>
      <c r="Q224" s="45"/>
      <c r="R224" s="45"/>
      <c r="T224" s="45"/>
      <c r="U224" s="45"/>
    </row>
    <row r="225" spans="8:21">
      <c r="H225" s="71"/>
      <c r="I225" s="71"/>
      <c r="J225" s="71"/>
      <c r="K225" s="71"/>
      <c r="L225" s="71"/>
      <c r="M225" s="71"/>
      <c r="N225" s="71"/>
      <c r="O225" s="71"/>
      <c r="P225" s="71"/>
      <c r="Q225" s="45"/>
      <c r="R225" s="45"/>
      <c r="T225" s="45"/>
      <c r="U225" s="45"/>
    </row>
    <row r="226" spans="8:21">
      <c r="H226" s="71"/>
      <c r="I226" s="71"/>
      <c r="J226" s="71"/>
      <c r="K226" s="71"/>
      <c r="L226" s="71"/>
      <c r="M226" s="71"/>
      <c r="N226" s="71"/>
      <c r="O226" s="71"/>
      <c r="P226" s="71"/>
      <c r="Q226" s="45"/>
      <c r="R226" s="45"/>
      <c r="T226" s="45"/>
      <c r="U226" s="45"/>
    </row>
    <row r="227" spans="8:21">
      <c r="H227" s="71"/>
      <c r="I227" s="71"/>
      <c r="J227" s="71"/>
      <c r="K227" s="71"/>
      <c r="L227" s="71"/>
      <c r="M227" s="71"/>
      <c r="N227" s="71"/>
      <c r="O227" s="71"/>
      <c r="P227" s="71"/>
      <c r="Q227" s="45"/>
      <c r="R227" s="45"/>
      <c r="T227" s="45"/>
      <c r="U227" s="45"/>
    </row>
    <row r="228" spans="8:21">
      <c r="H228" s="71"/>
      <c r="I228" s="71"/>
      <c r="J228" s="71"/>
      <c r="K228" s="71"/>
      <c r="L228" s="71"/>
      <c r="M228" s="71"/>
      <c r="N228" s="71"/>
      <c r="O228" s="71"/>
      <c r="P228" s="71"/>
      <c r="Q228" s="45"/>
      <c r="R228" s="45"/>
      <c r="T228" s="45"/>
      <c r="U228" s="45"/>
    </row>
    <row r="229" spans="8:21">
      <c r="H229" s="71"/>
      <c r="I229" s="71"/>
      <c r="J229" s="71"/>
      <c r="K229" s="71"/>
      <c r="L229" s="71"/>
      <c r="M229" s="71"/>
      <c r="N229" s="71"/>
      <c r="O229" s="71"/>
      <c r="P229" s="71"/>
      <c r="Q229" s="45"/>
      <c r="R229" s="45"/>
      <c r="T229" s="45"/>
      <c r="U229" s="45"/>
    </row>
    <row r="230" spans="8:21">
      <c r="H230" s="71"/>
      <c r="I230" s="71"/>
      <c r="J230" s="71"/>
      <c r="K230" s="71"/>
      <c r="L230" s="71"/>
      <c r="M230" s="71"/>
      <c r="N230" s="71"/>
      <c r="O230" s="71"/>
      <c r="P230" s="71"/>
      <c r="Q230" s="45"/>
      <c r="R230" s="45"/>
      <c r="T230" s="45"/>
      <c r="U230" s="45"/>
    </row>
    <row r="231" spans="8:21">
      <c r="H231" s="71"/>
      <c r="I231" s="71"/>
      <c r="J231" s="71"/>
      <c r="K231" s="71"/>
      <c r="L231" s="71"/>
      <c r="M231" s="71"/>
      <c r="N231" s="71"/>
      <c r="O231" s="71"/>
      <c r="P231" s="71"/>
      <c r="Q231" s="45"/>
      <c r="R231" s="45"/>
      <c r="T231" s="45"/>
      <c r="U231" s="45"/>
    </row>
    <row r="232" spans="8:21">
      <c r="H232" s="71"/>
      <c r="I232" s="71"/>
      <c r="J232" s="71"/>
      <c r="K232" s="71"/>
      <c r="L232" s="71"/>
      <c r="M232" s="71"/>
      <c r="N232" s="71"/>
      <c r="O232" s="71"/>
      <c r="P232" s="71"/>
      <c r="Q232" s="45"/>
      <c r="R232" s="45"/>
      <c r="T232" s="45"/>
      <c r="U232" s="45"/>
    </row>
    <row r="233" spans="8:21">
      <c r="H233" s="71"/>
      <c r="I233" s="71"/>
      <c r="J233" s="71"/>
      <c r="K233" s="71"/>
      <c r="L233" s="71"/>
      <c r="M233" s="71"/>
      <c r="N233" s="71"/>
      <c r="O233" s="71"/>
      <c r="P233" s="71"/>
      <c r="Q233" s="45"/>
      <c r="R233" s="45"/>
      <c r="T233" s="45"/>
      <c r="U233" s="45"/>
    </row>
    <row r="234" spans="8:21">
      <c r="H234" s="71"/>
      <c r="I234" s="71"/>
      <c r="J234" s="71"/>
      <c r="K234" s="71"/>
      <c r="L234" s="71"/>
      <c r="M234" s="71"/>
      <c r="N234" s="71"/>
      <c r="O234" s="71"/>
      <c r="P234" s="71"/>
      <c r="Q234" s="45"/>
      <c r="R234" s="45"/>
      <c r="T234" s="45"/>
      <c r="U234" s="45"/>
    </row>
    <row r="235" spans="8:21">
      <c r="H235" s="71"/>
      <c r="I235" s="71"/>
      <c r="J235" s="71"/>
      <c r="K235" s="71"/>
      <c r="L235" s="71"/>
      <c r="M235" s="71"/>
      <c r="N235" s="71"/>
      <c r="O235" s="71"/>
      <c r="P235" s="71"/>
      <c r="Q235" s="45"/>
      <c r="R235" s="45"/>
      <c r="T235" s="45"/>
      <c r="U235" s="45"/>
    </row>
    <row r="236" spans="8:21">
      <c r="H236" s="71"/>
      <c r="I236" s="71"/>
      <c r="J236" s="71"/>
      <c r="K236" s="71"/>
      <c r="L236" s="71"/>
      <c r="M236" s="71"/>
      <c r="N236" s="71"/>
      <c r="O236" s="71"/>
      <c r="P236" s="71"/>
      <c r="Q236" s="45"/>
      <c r="R236" s="45"/>
      <c r="T236" s="45"/>
      <c r="U236" s="45"/>
    </row>
    <row r="237" spans="8:21">
      <c r="H237" s="71"/>
      <c r="I237" s="71"/>
      <c r="J237" s="71"/>
      <c r="K237" s="71"/>
      <c r="L237" s="71"/>
      <c r="M237" s="71"/>
      <c r="N237" s="71"/>
      <c r="O237" s="71"/>
      <c r="P237" s="71"/>
      <c r="Q237" s="45"/>
      <c r="R237" s="45"/>
      <c r="T237" s="45"/>
      <c r="U237" s="45"/>
    </row>
    <row r="238" spans="8:21">
      <c r="H238" s="71"/>
      <c r="I238" s="71"/>
      <c r="J238" s="71"/>
      <c r="K238" s="71"/>
      <c r="L238" s="71"/>
      <c r="M238" s="71"/>
      <c r="N238" s="71"/>
      <c r="O238" s="71"/>
      <c r="P238" s="71"/>
      <c r="Q238" s="45"/>
      <c r="R238" s="45"/>
      <c r="T238" s="45"/>
      <c r="U238" s="45"/>
    </row>
    <row r="239" spans="8:21">
      <c r="H239" s="71"/>
      <c r="I239" s="71"/>
      <c r="J239" s="71"/>
      <c r="K239" s="71"/>
      <c r="L239" s="71"/>
      <c r="M239" s="71"/>
      <c r="N239" s="71"/>
      <c r="O239" s="71"/>
      <c r="P239" s="71"/>
      <c r="Q239" s="45"/>
      <c r="R239" s="45"/>
      <c r="T239" s="45"/>
      <c r="U239" s="45"/>
    </row>
    <row r="240" spans="8:21">
      <c r="H240" s="71"/>
      <c r="I240" s="71"/>
      <c r="J240" s="71"/>
      <c r="K240" s="71"/>
      <c r="L240" s="71"/>
      <c r="M240" s="71"/>
      <c r="N240" s="71"/>
      <c r="O240" s="71"/>
      <c r="P240" s="71"/>
      <c r="Q240" s="45"/>
      <c r="R240" s="45"/>
      <c r="T240" s="45"/>
      <c r="U240" s="45"/>
    </row>
    <row r="241" spans="8:21">
      <c r="H241" s="71"/>
      <c r="I241" s="71"/>
      <c r="J241" s="71"/>
      <c r="K241" s="71"/>
      <c r="L241" s="71"/>
      <c r="M241" s="71"/>
      <c r="N241" s="71"/>
      <c r="O241" s="71"/>
      <c r="P241" s="71"/>
      <c r="Q241" s="45"/>
      <c r="R241" s="45"/>
      <c r="T241" s="45"/>
      <c r="U241" s="45"/>
    </row>
    <row r="242" spans="8:21">
      <c r="H242" s="71"/>
      <c r="I242" s="71"/>
      <c r="J242" s="71"/>
      <c r="K242" s="71"/>
      <c r="L242" s="71"/>
      <c r="M242" s="71"/>
      <c r="N242" s="71"/>
      <c r="O242" s="71"/>
      <c r="P242" s="71"/>
      <c r="Q242" s="45"/>
      <c r="R242" s="45"/>
      <c r="T242" s="45"/>
      <c r="U242" s="45"/>
    </row>
    <row r="243" spans="8:21">
      <c r="H243" s="71"/>
      <c r="I243" s="71"/>
      <c r="J243" s="71"/>
      <c r="K243" s="71"/>
      <c r="L243" s="71"/>
      <c r="M243" s="71"/>
      <c r="N243" s="71"/>
      <c r="O243" s="71"/>
      <c r="P243" s="71"/>
      <c r="Q243" s="45"/>
      <c r="R243" s="45"/>
      <c r="T243" s="45"/>
      <c r="U243" s="45"/>
    </row>
    <row r="244" spans="8:21">
      <c r="H244" s="71"/>
      <c r="I244" s="71"/>
      <c r="J244" s="71"/>
      <c r="K244" s="71"/>
      <c r="L244" s="71"/>
      <c r="M244" s="71"/>
      <c r="N244" s="71"/>
      <c r="O244" s="71"/>
      <c r="P244" s="71"/>
      <c r="Q244" s="45"/>
      <c r="R244" s="45"/>
      <c r="T244" s="45"/>
      <c r="U244" s="45"/>
    </row>
    <row r="245" spans="8:21">
      <c r="H245" s="71"/>
      <c r="I245" s="71"/>
      <c r="J245" s="71"/>
      <c r="K245" s="71"/>
      <c r="L245" s="71"/>
      <c r="M245" s="71"/>
      <c r="N245" s="71"/>
      <c r="O245" s="71"/>
      <c r="P245" s="71"/>
      <c r="Q245" s="45"/>
      <c r="R245" s="45"/>
      <c r="T245" s="45"/>
      <c r="U245" s="45"/>
    </row>
    <row r="246" spans="8:21">
      <c r="H246" s="71"/>
      <c r="I246" s="71"/>
      <c r="J246" s="71"/>
      <c r="K246" s="71"/>
      <c r="L246" s="71"/>
      <c r="M246" s="71"/>
      <c r="N246" s="71"/>
      <c r="O246" s="71"/>
      <c r="P246" s="71"/>
      <c r="Q246" s="45"/>
      <c r="R246" s="45"/>
      <c r="T246" s="45"/>
      <c r="U246" s="45"/>
    </row>
    <row r="247" spans="8:21">
      <c r="H247" s="71"/>
      <c r="I247" s="71"/>
      <c r="J247" s="71"/>
      <c r="K247" s="71"/>
      <c r="L247" s="71"/>
      <c r="M247" s="71"/>
      <c r="N247" s="71"/>
      <c r="O247" s="71"/>
      <c r="P247" s="71"/>
      <c r="Q247" s="45"/>
      <c r="R247" s="45"/>
      <c r="T247" s="45"/>
      <c r="U247" s="45"/>
    </row>
    <row r="248" spans="8:21">
      <c r="H248" s="71"/>
      <c r="I248" s="71"/>
      <c r="J248" s="71"/>
      <c r="K248" s="71"/>
      <c r="L248" s="71"/>
      <c r="M248" s="71"/>
      <c r="N248" s="71"/>
      <c r="O248" s="71"/>
      <c r="P248" s="71"/>
      <c r="Q248" s="45"/>
      <c r="R248" s="45"/>
      <c r="T248" s="45"/>
      <c r="U248" s="45"/>
    </row>
    <row r="249" spans="8:21">
      <c r="H249" s="71"/>
      <c r="I249" s="71"/>
      <c r="J249" s="71"/>
      <c r="K249" s="71"/>
      <c r="L249" s="71"/>
      <c r="M249" s="71"/>
      <c r="N249" s="71"/>
      <c r="O249" s="71"/>
      <c r="P249" s="71"/>
      <c r="Q249" s="45"/>
      <c r="R249" s="45"/>
      <c r="T249" s="45"/>
      <c r="U249" s="45"/>
    </row>
    <row r="250" spans="8:21">
      <c r="H250" s="71"/>
      <c r="I250" s="71"/>
      <c r="J250" s="71"/>
      <c r="K250" s="71"/>
      <c r="L250" s="71"/>
      <c r="M250" s="71"/>
      <c r="N250" s="71"/>
      <c r="O250" s="71"/>
      <c r="P250" s="71"/>
      <c r="Q250" s="45"/>
      <c r="R250" s="45"/>
      <c r="T250" s="45"/>
      <c r="U250" s="45"/>
    </row>
    <row r="251" spans="8:21">
      <c r="H251" s="71"/>
      <c r="I251" s="71"/>
      <c r="J251" s="71"/>
      <c r="K251" s="71"/>
      <c r="L251" s="71"/>
      <c r="M251" s="71"/>
      <c r="N251" s="71"/>
      <c r="O251" s="71"/>
      <c r="P251" s="71"/>
      <c r="Q251" s="45"/>
      <c r="R251" s="45"/>
      <c r="T251" s="45"/>
      <c r="U251" s="45"/>
    </row>
    <row r="252" spans="8:21">
      <c r="H252" s="71"/>
      <c r="I252" s="71"/>
      <c r="J252" s="71"/>
      <c r="K252" s="71"/>
      <c r="L252" s="71"/>
      <c r="M252" s="71"/>
      <c r="N252" s="71"/>
      <c r="O252" s="71"/>
      <c r="P252" s="71"/>
      <c r="Q252" s="45"/>
      <c r="R252" s="45"/>
      <c r="T252" s="45"/>
      <c r="U252" s="45"/>
    </row>
    <row r="253" spans="8:21">
      <c r="H253" s="71"/>
      <c r="I253" s="71"/>
      <c r="J253" s="71"/>
      <c r="K253" s="71"/>
      <c r="L253" s="71"/>
      <c r="M253" s="71"/>
      <c r="N253" s="71"/>
      <c r="O253" s="71"/>
      <c r="P253" s="71"/>
      <c r="Q253" s="45"/>
      <c r="R253" s="45"/>
      <c r="T253" s="45"/>
      <c r="U253" s="45"/>
    </row>
    <row r="254" spans="8:21">
      <c r="H254" s="71"/>
      <c r="I254" s="71"/>
      <c r="J254" s="71"/>
      <c r="K254" s="71"/>
      <c r="L254" s="71"/>
      <c r="M254" s="71"/>
      <c r="N254" s="71"/>
      <c r="O254" s="71"/>
      <c r="P254" s="71"/>
      <c r="Q254" s="45"/>
      <c r="R254" s="45"/>
      <c r="T254" s="45"/>
      <c r="U254" s="45"/>
    </row>
  </sheetData>
  <mergeCells count="43">
    <mergeCell ref="A58:F58"/>
    <mergeCell ref="A34:A45"/>
    <mergeCell ref="B40:B41"/>
    <mergeCell ref="B42:B45"/>
    <mergeCell ref="A46:A57"/>
    <mergeCell ref="B46:B57"/>
    <mergeCell ref="B35:B36"/>
    <mergeCell ref="B37:B39"/>
    <mergeCell ref="C35:C36"/>
    <mergeCell ref="C37:C39"/>
    <mergeCell ref="C40:C41"/>
    <mergeCell ref="C42:C45"/>
    <mergeCell ref="A30:A33"/>
    <mergeCell ref="U24:U25"/>
    <mergeCell ref="A26:A29"/>
    <mergeCell ref="B30:B32"/>
    <mergeCell ref="B28:B29"/>
    <mergeCell ref="B13:B14"/>
    <mergeCell ref="C13:C14"/>
    <mergeCell ref="D13:D14"/>
    <mergeCell ref="A21:A25"/>
    <mergeCell ref="C21:C25"/>
    <mergeCell ref="A15:A16"/>
    <mergeCell ref="C15:C16"/>
    <mergeCell ref="A17:A20"/>
    <mergeCell ref="C17:C20"/>
    <mergeCell ref="A13:A14"/>
    <mergeCell ref="U17:U20"/>
    <mergeCell ref="E13:E14"/>
    <mergeCell ref="F13:F14"/>
    <mergeCell ref="B11:U11"/>
    <mergeCell ref="A6:U6"/>
    <mergeCell ref="A7:U7"/>
    <mergeCell ref="A8:U8"/>
    <mergeCell ref="B9:U9"/>
    <mergeCell ref="B10:U10"/>
    <mergeCell ref="U13:U14"/>
    <mergeCell ref="G13:G14"/>
    <mergeCell ref="H13:J13"/>
    <mergeCell ref="K13:M13"/>
    <mergeCell ref="N13:P13"/>
    <mergeCell ref="Q13:S13"/>
    <mergeCell ref="T13:T14"/>
  </mergeCells>
  <pageMargins left="0.7" right="0.7" top="0.75" bottom="0.75" header="0.3" footer="0.3"/>
  <pageSetup scale="30" fitToWidth="0" orientation="landscape" r:id="rId1"/>
  <ignoredErrors>
    <ignoredError sqref="T17 T22 T52 T18:T20"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AT34"/>
  <sheetViews>
    <sheetView showGridLines="0" topLeftCell="C1" zoomScale="85" zoomScaleNormal="85" workbookViewId="0">
      <selection activeCell="C14" sqref="C14:C15"/>
    </sheetView>
  </sheetViews>
  <sheetFormatPr baseColWidth="10" defaultColWidth="11.42578125" defaultRowHeight="15"/>
  <cols>
    <col min="1" max="1" width="26.28515625" hidden="1" customWidth="1"/>
    <col min="2" max="2" width="3.85546875" hidden="1" customWidth="1"/>
    <col min="3" max="3" width="35.85546875" bestFit="1" customWidth="1"/>
    <col min="4" max="4" width="17.42578125" customWidth="1"/>
    <col min="5" max="5" width="22.7109375" style="25" bestFit="1" customWidth="1"/>
    <col min="6" max="6" width="17.7109375" bestFit="1" customWidth="1"/>
    <col min="7" max="7" width="8.85546875" style="58" bestFit="1" customWidth="1"/>
    <col min="8" max="8" width="24.28515625" customWidth="1"/>
    <col min="9" max="9" width="6.140625" bestFit="1" customWidth="1"/>
    <col min="10" max="10" width="8" bestFit="1" customWidth="1"/>
    <col min="11" max="11" width="6.5703125" bestFit="1" customWidth="1"/>
    <col min="12" max="12" width="5.28515625" bestFit="1" customWidth="1"/>
    <col min="13" max="13" width="6" bestFit="1" customWidth="1"/>
    <col min="14" max="14" width="5.7109375" bestFit="1" customWidth="1"/>
    <col min="15" max="15" width="5.140625" bestFit="1" customWidth="1"/>
    <col min="16" max="16" width="7.140625" bestFit="1" customWidth="1"/>
    <col min="17" max="17" width="11.42578125" bestFit="1" customWidth="1"/>
    <col min="18" max="18" width="8.140625" bestFit="1" customWidth="1"/>
    <col min="19" max="19" width="11" bestFit="1" customWidth="1"/>
    <col min="20" max="20" width="10.140625" bestFit="1" customWidth="1"/>
    <col min="21" max="21" width="16.42578125" style="57" bestFit="1" customWidth="1"/>
    <col min="22" max="22" width="23.5703125" customWidth="1"/>
    <col min="24" max="26" width="0" hidden="1" customWidth="1"/>
    <col min="27" max="27" width="12.5703125" hidden="1" customWidth="1"/>
    <col min="28" max="28" width="16.7109375" hidden="1" customWidth="1"/>
    <col min="29" max="29" width="8.140625" hidden="1" customWidth="1"/>
    <col min="30" max="31" width="0" hidden="1" customWidth="1"/>
    <col min="32" max="32" width="12.5703125" hidden="1" customWidth="1"/>
    <col min="33" max="33" width="16.7109375" hidden="1" customWidth="1"/>
    <col min="34" max="36" width="0" hidden="1" customWidth="1"/>
    <col min="37" max="37" width="12.5703125" hidden="1" customWidth="1"/>
    <col min="38" max="38" width="16.7109375" hidden="1" customWidth="1"/>
    <col min="39" max="41" width="0" hidden="1" customWidth="1"/>
    <col min="42" max="42" width="12.5703125" hidden="1" customWidth="1"/>
    <col min="43" max="46" width="16.7109375" hidden="1" customWidth="1"/>
    <col min="47" max="168" width="0" hidden="1" customWidth="1"/>
  </cols>
  <sheetData>
    <row r="7" spans="1:43" ht="21">
      <c r="C7" s="393" t="s">
        <v>0</v>
      </c>
      <c r="D7" s="393"/>
      <c r="E7" s="393"/>
      <c r="F7" s="393"/>
      <c r="G7" s="393"/>
      <c r="H7" s="393"/>
      <c r="I7" s="393"/>
      <c r="J7" s="393"/>
      <c r="K7" s="393"/>
      <c r="L7" s="393"/>
      <c r="M7" s="393"/>
      <c r="N7" s="393"/>
      <c r="O7" s="393"/>
      <c r="P7" s="393"/>
      <c r="Q7" s="393"/>
      <c r="R7" s="393"/>
      <c r="S7" s="393"/>
      <c r="T7" s="393"/>
      <c r="U7" s="393"/>
      <c r="V7" s="393"/>
    </row>
    <row r="8" spans="1:43" ht="21">
      <c r="C8" s="393" t="s">
        <v>1</v>
      </c>
      <c r="D8" s="393"/>
      <c r="E8" s="393"/>
      <c r="F8" s="393"/>
      <c r="G8" s="393"/>
      <c r="H8" s="393"/>
      <c r="I8" s="393"/>
      <c r="J8" s="393"/>
      <c r="K8" s="393"/>
      <c r="L8" s="393"/>
      <c r="M8" s="393"/>
      <c r="N8" s="393"/>
      <c r="O8" s="393"/>
      <c r="P8" s="393"/>
      <c r="Q8" s="393"/>
      <c r="R8" s="393"/>
      <c r="S8" s="393"/>
      <c r="T8" s="393"/>
      <c r="U8" s="393"/>
      <c r="V8" s="393"/>
    </row>
    <row r="9" spans="1:43" ht="21">
      <c r="C9" s="336"/>
      <c r="D9" s="336"/>
      <c r="E9" s="1"/>
      <c r="F9" s="336"/>
      <c r="G9" s="336"/>
      <c r="H9" s="336"/>
      <c r="I9" s="336"/>
      <c r="J9" s="336"/>
      <c r="K9" s="336"/>
      <c r="L9" s="336"/>
      <c r="M9" s="336"/>
      <c r="N9" s="336"/>
      <c r="O9" s="336"/>
      <c r="P9" s="336"/>
      <c r="Q9" s="336"/>
      <c r="R9" s="336"/>
      <c r="S9" s="336"/>
      <c r="T9" s="336"/>
      <c r="U9" s="351"/>
      <c r="V9" s="336"/>
    </row>
    <row r="10" spans="1:43" ht="21">
      <c r="C10" s="188" t="s">
        <v>2</v>
      </c>
      <c r="D10" s="394" t="s">
        <v>257</v>
      </c>
      <c r="E10" s="394"/>
      <c r="F10" s="394"/>
      <c r="G10" s="394"/>
      <c r="H10" s="394"/>
      <c r="I10" s="394"/>
      <c r="J10" s="394"/>
      <c r="K10" s="394"/>
      <c r="L10" s="394"/>
      <c r="M10" s="394"/>
      <c r="N10" s="394"/>
      <c r="O10" s="394"/>
      <c r="P10" s="394"/>
      <c r="Q10" s="394"/>
      <c r="R10" s="394"/>
      <c r="S10" s="394"/>
      <c r="T10" s="394"/>
      <c r="U10" s="394"/>
      <c r="V10" s="394"/>
    </row>
    <row r="11" spans="1:43" ht="21">
      <c r="C11" s="188" t="s">
        <v>4</v>
      </c>
      <c r="D11" s="394" t="s">
        <v>258</v>
      </c>
      <c r="E11" s="394"/>
      <c r="F11" s="394"/>
      <c r="G11" s="394"/>
      <c r="H11" s="394"/>
      <c r="I11" s="394"/>
      <c r="J11" s="394"/>
      <c r="K11" s="394"/>
      <c r="L11" s="394"/>
      <c r="M11" s="394"/>
      <c r="N11" s="394"/>
      <c r="O11" s="394"/>
      <c r="P11" s="394"/>
      <c r="Q11" s="394"/>
      <c r="R11" s="394"/>
      <c r="S11" s="394"/>
      <c r="T11" s="394"/>
      <c r="U11" s="394"/>
      <c r="V11" s="394"/>
    </row>
    <row r="12" spans="1:43" ht="21">
      <c r="C12" s="188" t="s">
        <v>6</v>
      </c>
      <c r="D12" s="402" t="s">
        <v>259</v>
      </c>
      <c r="E12" s="403"/>
      <c r="F12" s="403"/>
      <c r="G12" s="403"/>
      <c r="H12" s="403"/>
      <c r="I12" s="403"/>
      <c r="J12" s="403"/>
      <c r="K12" s="403"/>
      <c r="L12" s="403"/>
      <c r="M12" s="403"/>
      <c r="N12" s="403"/>
      <c r="O12" s="403"/>
      <c r="P12" s="403"/>
      <c r="Q12" s="403"/>
      <c r="R12" s="403"/>
      <c r="S12" s="403"/>
      <c r="T12" s="403"/>
      <c r="U12" s="403"/>
      <c r="V12" s="404"/>
    </row>
    <row r="13" spans="1:43" ht="15.75" thickBot="1"/>
    <row r="14" spans="1:43" ht="15.75" customHeight="1" thickBot="1">
      <c r="A14" s="33"/>
      <c r="B14" s="34"/>
      <c r="C14" s="549" t="s">
        <v>7</v>
      </c>
      <c r="D14" s="549" t="s">
        <v>8</v>
      </c>
      <c r="E14" s="549" t="s">
        <v>9</v>
      </c>
      <c r="F14" s="551" t="s">
        <v>10</v>
      </c>
      <c r="G14" s="551"/>
      <c r="H14" s="552" t="s">
        <v>11</v>
      </c>
      <c r="I14" s="515" t="s">
        <v>12</v>
      </c>
      <c r="J14" s="515"/>
      <c r="K14" s="515"/>
      <c r="L14" s="515" t="s">
        <v>13</v>
      </c>
      <c r="M14" s="515"/>
      <c r="N14" s="515"/>
      <c r="O14" s="515" t="s">
        <v>14</v>
      </c>
      <c r="P14" s="515"/>
      <c r="Q14" s="515"/>
      <c r="R14" s="515" t="s">
        <v>15</v>
      </c>
      <c r="S14" s="515"/>
      <c r="T14" s="515"/>
      <c r="U14" s="552" t="s">
        <v>16</v>
      </c>
      <c r="V14" s="552" t="s">
        <v>17</v>
      </c>
      <c r="X14" s="4"/>
      <c r="Y14" s="4"/>
      <c r="Z14" s="4"/>
      <c r="AA14" s="4"/>
      <c r="AB14" s="4"/>
      <c r="AC14" s="4"/>
      <c r="AD14" s="4"/>
      <c r="AE14" s="4"/>
      <c r="AF14" s="4"/>
      <c r="AG14" s="4"/>
      <c r="AH14" s="4"/>
      <c r="AI14" s="4"/>
      <c r="AJ14" s="4"/>
      <c r="AK14" s="4"/>
      <c r="AL14" s="4"/>
      <c r="AM14" s="4"/>
      <c r="AN14" s="4"/>
      <c r="AO14" s="4"/>
      <c r="AP14" s="4"/>
      <c r="AQ14" s="4"/>
    </row>
    <row r="15" spans="1:43" s="7" customFormat="1" ht="22.5" customHeight="1" thickBot="1">
      <c r="A15" s="35" t="s">
        <v>64</v>
      </c>
      <c r="B15" s="36" t="s">
        <v>65</v>
      </c>
      <c r="C15" s="550"/>
      <c r="D15" s="550"/>
      <c r="E15" s="550"/>
      <c r="F15" s="347" t="s">
        <v>18</v>
      </c>
      <c r="G15" s="347" t="s">
        <v>19</v>
      </c>
      <c r="H15" s="552"/>
      <c r="I15" s="348" t="s">
        <v>20</v>
      </c>
      <c r="J15" s="348" t="s">
        <v>21</v>
      </c>
      <c r="K15" s="348" t="s">
        <v>22</v>
      </c>
      <c r="L15" s="348" t="s">
        <v>23</v>
      </c>
      <c r="M15" s="348" t="s">
        <v>24</v>
      </c>
      <c r="N15" s="348" t="s">
        <v>25</v>
      </c>
      <c r="O15" s="348" t="s">
        <v>26</v>
      </c>
      <c r="P15" s="348" t="s">
        <v>27</v>
      </c>
      <c r="Q15" s="348" t="s">
        <v>28</v>
      </c>
      <c r="R15" s="348" t="s">
        <v>29</v>
      </c>
      <c r="S15" s="348" t="s">
        <v>30</v>
      </c>
      <c r="T15" s="348" t="s">
        <v>31</v>
      </c>
      <c r="U15" s="552"/>
      <c r="V15" s="552"/>
      <c r="X15" s="8" t="s">
        <v>20</v>
      </c>
      <c r="Y15" s="8" t="s">
        <v>21</v>
      </c>
      <c r="Z15" s="8" t="s">
        <v>22</v>
      </c>
      <c r="AA15" s="8" t="s">
        <v>32</v>
      </c>
      <c r="AB15" s="8" t="s">
        <v>33</v>
      </c>
      <c r="AC15" s="8" t="s">
        <v>23</v>
      </c>
      <c r="AD15" s="8" t="s">
        <v>24</v>
      </c>
      <c r="AE15" s="8" t="s">
        <v>25</v>
      </c>
      <c r="AF15" s="8" t="s">
        <v>34</v>
      </c>
      <c r="AG15" s="8" t="s">
        <v>35</v>
      </c>
      <c r="AH15" s="8" t="s">
        <v>26</v>
      </c>
      <c r="AI15" s="8" t="s">
        <v>27</v>
      </c>
      <c r="AJ15" s="8" t="s">
        <v>28</v>
      </c>
      <c r="AK15" s="8" t="s">
        <v>36</v>
      </c>
      <c r="AL15" s="8" t="s">
        <v>37</v>
      </c>
      <c r="AM15" s="8" t="s">
        <v>29</v>
      </c>
      <c r="AN15" s="8" t="s">
        <v>30</v>
      </c>
      <c r="AO15" s="8" t="s">
        <v>31</v>
      </c>
      <c r="AP15" s="8" t="s">
        <v>38</v>
      </c>
      <c r="AQ15" s="8" t="s">
        <v>39</v>
      </c>
    </row>
    <row r="16" spans="1:43" ht="60">
      <c r="C16" s="342" t="s">
        <v>546</v>
      </c>
      <c r="D16" s="342" t="s">
        <v>260</v>
      </c>
      <c r="E16" s="342" t="s">
        <v>261</v>
      </c>
      <c r="F16" s="48" t="s">
        <v>249</v>
      </c>
      <c r="G16" s="11">
        <v>0.9</v>
      </c>
      <c r="H16" s="342" t="s">
        <v>547</v>
      </c>
      <c r="I16" s="10"/>
      <c r="J16" s="10"/>
      <c r="K16" s="10"/>
      <c r="L16" s="11"/>
      <c r="M16" s="11">
        <v>0.1</v>
      </c>
      <c r="N16" s="11">
        <v>0.1</v>
      </c>
      <c r="O16" s="11">
        <v>0.1</v>
      </c>
      <c r="P16" s="11">
        <v>0.1</v>
      </c>
      <c r="Q16" s="11">
        <v>0.1</v>
      </c>
      <c r="R16" s="11">
        <v>0.1</v>
      </c>
      <c r="S16" s="11">
        <v>0.2</v>
      </c>
      <c r="T16" s="11">
        <v>0.1</v>
      </c>
      <c r="U16" s="27">
        <f>SUM('[5]Presupuesto G.'!T17:T26)</f>
        <v>7568500</v>
      </c>
      <c r="V16" s="340" t="s">
        <v>621</v>
      </c>
    </row>
    <row r="17" spans="3:22" ht="75">
      <c r="C17" s="338" t="s">
        <v>548</v>
      </c>
      <c r="D17" s="349" t="s">
        <v>262</v>
      </c>
      <c r="E17" s="343" t="s">
        <v>263</v>
      </c>
      <c r="F17" s="28" t="s">
        <v>249</v>
      </c>
      <c r="G17" s="122">
        <v>1</v>
      </c>
      <c r="H17" s="343" t="s">
        <v>554</v>
      </c>
      <c r="I17" s="122"/>
      <c r="J17" s="122">
        <v>0.1</v>
      </c>
      <c r="K17" s="122">
        <v>0.1</v>
      </c>
      <c r="L17" s="122">
        <v>0.1</v>
      </c>
      <c r="M17" s="122">
        <v>0.15</v>
      </c>
      <c r="N17" s="122">
        <v>0.15</v>
      </c>
      <c r="O17" s="122">
        <v>0.15</v>
      </c>
      <c r="P17" s="122">
        <v>0.1</v>
      </c>
      <c r="Q17" s="122">
        <v>0.05</v>
      </c>
      <c r="R17" s="122">
        <v>0.05</v>
      </c>
      <c r="S17" s="122">
        <v>0.05</v>
      </c>
      <c r="T17" s="350"/>
      <c r="U17" s="17">
        <f>SUM('[5]Presupuesto G.'!T27)</f>
        <v>1000000</v>
      </c>
      <c r="V17" s="344" t="s">
        <v>623</v>
      </c>
    </row>
    <row r="18" spans="3:22" ht="135">
      <c r="C18" s="339" t="s">
        <v>549</v>
      </c>
      <c r="D18" s="339" t="s">
        <v>262</v>
      </c>
      <c r="E18" s="342" t="s">
        <v>264</v>
      </c>
      <c r="F18" s="19" t="s">
        <v>249</v>
      </c>
      <c r="G18" s="11">
        <v>1</v>
      </c>
      <c r="H18" s="342" t="s">
        <v>555</v>
      </c>
      <c r="I18" s="11"/>
      <c r="J18" s="11">
        <v>0.1</v>
      </c>
      <c r="K18" s="11">
        <v>0.1</v>
      </c>
      <c r="L18" s="11">
        <v>0.1</v>
      </c>
      <c r="M18" s="11">
        <v>0.15</v>
      </c>
      <c r="N18" s="11">
        <v>0.15</v>
      </c>
      <c r="O18" s="11">
        <v>0.15</v>
      </c>
      <c r="P18" s="11">
        <v>0.1</v>
      </c>
      <c r="Q18" s="11">
        <v>0.05</v>
      </c>
      <c r="R18" s="11">
        <v>0.05</v>
      </c>
      <c r="S18" s="11">
        <v>0.05</v>
      </c>
      <c r="T18" s="10"/>
      <c r="U18" s="27">
        <f>SUM('[5]Presupuesto G.'!T28)</f>
        <v>1000000</v>
      </c>
      <c r="V18" s="340" t="s">
        <v>623</v>
      </c>
    </row>
    <row r="19" spans="3:22" ht="75">
      <c r="C19" s="338" t="s">
        <v>550</v>
      </c>
      <c r="D19" s="349" t="s">
        <v>262</v>
      </c>
      <c r="E19" s="346" t="s">
        <v>265</v>
      </c>
      <c r="F19" s="28" t="s">
        <v>249</v>
      </c>
      <c r="G19" s="122">
        <v>0.6</v>
      </c>
      <c r="H19" s="343" t="s">
        <v>556</v>
      </c>
      <c r="I19" s="350" t="s">
        <v>266</v>
      </c>
      <c r="J19" s="122"/>
      <c r="K19" s="122">
        <v>0.15</v>
      </c>
      <c r="L19" s="122">
        <v>0.1</v>
      </c>
      <c r="M19" s="122">
        <v>0.1</v>
      </c>
      <c r="N19" s="122">
        <v>0.1</v>
      </c>
      <c r="O19" s="122">
        <v>0.1</v>
      </c>
      <c r="P19" s="122">
        <v>0.05</v>
      </c>
      <c r="Q19" s="350"/>
      <c r="R19" s="350"/>
      <c r="S19" s="350"/>
      <c r="T19" s="350"/>
      <c r="U19" s="17">
        <f>SUM('[5]Presupuesto G.'!T29)</f>
        <v>1000000</v>
      </c>
      <c r="V19" s="341" t="s">
        <v>623</v>
      </c>
    </row>
    <row r="20" spans="3:22" ht="60" customHeight="1">
      <c r="C20" s="418" t="s">
        <v>551</v>
      </c>
      <c r="D20" s="418" t="s">
        <v>267</v>
      </c>
      <c r="E20" s="342" t="s">
        <v>263</v>
      </c>
      <c r="F20" s="48" t="s">
        <v>249</v>
      </c>
      <c r="G20" s="11">
        <v>1</v>
      </c>
      <c r="H20" s="342" t="s">
        <v>557</v>
      </c>
      <c r="I20" s="11"/>
      <c r="J20" s="11">
        <v>0.25</v>
      </c>
      <c r="K20" s="11">
        <v>0.35</v>
      </c>
      <c r="L20" s="11">
        <v>0.4</v>
      </c>
      <c r="M20" s="11"/>
      <c r="N20" s="11"/>
      <c r="O20" s="10"/>
      <c r="P20" s="11"/>
      <c r="Q20" s="11"/>
      <c r="R20" s="11"/>
      <c r="S20" s="10"/>
      <c r="T20" s="10"/>
      <c r="U20" s="557">
        <v>0</v>
      </c>
      <c r="V20" s="447" t="s">
        <v>622</v>
      </c>
    </row>
    <row r="21" spans="3:22" ht="75">
      <c r="C21" s="419"/>
      <c r="D21" s="419"/>
      <c r="E21" s="337" t="s">
        <v>268</v>
      </c>
      <c r="F21" s="123" t="s">
        <v>269</v>
      </c>
      <c r="G21" s="124" t="s">
        <v>268</v>
      </c>
      <c r="H21" s="342" t="s">
        <v>558</v>
      </c>
      <c r="I21" s="10"/>
      <c r="J21" s="10"/>
      <c r="K21" s="10"/>
      <c r="L21" s="11">
        <v>0.16</v>
      </c>
      <c r="M21" s="11">
        <v>0.16</v>
      </c>
      <c r="N21" s="11">
        <v>0.17</v>
      </c>
      <c r="O21" s="10"/>
      <c r="P21" s="11">
        <v>0.17</v>
      </c>
      <c r="Q21" s="11">
        <v>0.17</v>
      </c>
      <c r="R21" s="11">
        <v>0.17</v>
      </c>
      <c r="S21" s="10"/>
      <c r="T21" s="10"/>
      <c r="U21" s="558"/>
      <c r="V21" s="448"/>
    </row>
    <row r="22" spans="3:22" ht="60">
      <c r="C22" s="419"/>
      <c r="D22" s="419"/>
      <c r="E22" s="337" t="s">
        <v>263</v>
      </c>
      <c r="F22" s="123" t="s">
        <v>249</v>
      </c>
      <c r="G22" s="11">
        <v>1</v>
      </c>
      <c r="H22" s="342" t="s">
        <v>559</v>
      </c>
      <c r="I22" s="10"/>
      <c r="J22" s="10"/>
      <c r="K22" s="11">
        <v>0.1</v>
      </c>
      <c r="L22" s="11">
        <v>0.1</v>
      </c>
      <c r="M22" s="11">
        <v>0.25</v>
      </c>
      <c r="N22" s="11">
        <v>0.35</v>
      </c>
      <c r="O22" s="11">
        <v>0.2</v>
      </c>
      <c r="P22" s="10"/>
      <c r="Q22" s="10"/>
      <c r="R22" s="10"/>
      <c r="S22" s="10"/>
      <c r="T22" s="10"/>
      <c r="U22" s="27">
        <f>'[5]Presupuesto G.'!T32</f>
        <v>1740000</v>
      </c>
      <c r="V22" s="448"/>
    </row>
    <row r="23" spans="3:22" ht="60">
      <c r="C23" s="420"/>
      <c r="D23" s="420"/>
      <c r="E23" s="337" t="s">
        <v>263</v>
      </c>
      <c r="F23" s="123" t="s">
        <v>249</v>
      </c>
      <c r="G23" s="11">
        <v>1</v>
      </c>
      <c r="H23" s="342" t="s">
        <v>560</v>
      </c>
      <c r="I23" s="10"/>
      <c r="J23" s="10"/>
      <c r="K23" s="11">
        <v>0.1</v>
      </c>
      <c r="L23" s="11">
        <v>0.1</v>
      </c>
      <c r="M23" s="11">
        <v>0.25</v>
      </c>
      <c r="N23" s="11">
        <v>0.25</v>
      </c>
      <c r="O23" s="11">
        <v>0.2</v>
      </c>
      <c r="P23" s="11">
        <v>0.1</v>
      </c>
      <c r="Q23" s="10"/>
      <c r="R23" s="10"/>
      <c r="S23" s="10"/>
      <c r="T23" s="10"/>
      <c r="U23" s="27">
        <f>'[5]Presupuesto G.'!T33</f>
        <v>1000000</v>
      </c>
      <c r="V23" s="449"/>
    </row>
    <row r="24" spans="3:22" ht="60" customHeight="1">
      <c r="C24" s="425" t="s">
        <v>552</v>
      </c>
      <c r="D24" s="425" t="s">
        <v>270</v>
      </c>
      <c r="E24" s="343" t="s">
        <v>271</v>
      </c>
      <c r="F24" s="28" t="s">
        <v>272</v>
      </c>
      <c r="G24" s="122">
        <v>1</v>
      </c>
      <c r="H24" s="343" t="s">
        <v>561</v>
      </c>
      <c r="I24" s="350"/>
      <c r="J24" s="350"/>
      <c r="K24" s="350"/>
      <c r="L24" s="122"/>
      <c r="M24" s="122"/>
      <c r="N24" s="122">
        <v>0.5</v>
      </c>
      <c r="O24" s="122">
        <v>0.25</v>
      </c>
      <c r="P24" s="122">
        <v>0.25</v>
      </c>
      <c r="Q24" s="350"/>
      <c r="R24" s="122"/>
      <c r="S24" s="122"/>
      <c r="T24" s="122"/>
      <c r="U24" s="559" t="e">
        <f>SUM('[5]Presupuesto G.'!T34:T61)</f>
        <v>#REF!</v>
      </c>
      <c r="V24" s="445" t="s">
        <v>620</v>
      </c>
    </row>
    <row r="25" spans="3:22" ht="75">
      <c r="C25" s="426"/>
      <c r="D25" s="426"/>
      <c r="E25" s="343" t="s">
        <v>273</v>
      </c>
      <c r="F25" s="28" t="s">
        <v>274</v>
      </c>
      <c r="G25" s="344" t="s">
        <v>275</v>
      </c>
      <c r="H25" s="343" t="s">
        <v>562</v>
      </c>
      <c r="I25" s="350"/>
      <c r="J25" s="350"/>
      <c r="K25" s="350"/>
      <c r="L25" s="350"/>
      <c r="M25" s="122"/>
      <c r="N25" s="122"/>
      <c r="O25" s="122"/>
      <c r="P25" s="122"/>
      <c r="Q25" s="122"/>
      <c r="R25" s="122">
        <v>0.1</v>
      </c>
      <c r="S25" s="122">
        <v>0.2</v>
      </c>
      <c r="T25" s="122">
        <v>0.7</v>
      </c>
      <c r="U25" s="560"/>
      <c r="V25" s="553"/>
    </row>
    <row r="26" spans="3:22" ht="60">
      <c r="C26" s="413"/>
      <c r="D26" s="413"/>
      <c r="E26" s="343" t="s">
        <v>276</v>
      </c>
      <c r="F26" s="28" t="s">
        <v>276</v>
      </c>
      <c r="G26" s="162">
        <v>1</v>
      </c>
      <c r="H26" s="343" t="s">
        <v>563</v>
      </c>
      <c r="I26" s="350"/>
      <c r="J26" s="350"/>
      <c r="K26" s="122"/>
      <c r="L26" s="350"/>
      <c r="M26" s="122"/>
      <c r="N26" s="122"/>
      <c r="O26" s="122"/>
      <c r="P26" s="122"/>
      <c r="Q26" s="122"/>
      <c r="R26" s="122"/>
      <c r="S26" s="122">
        <v>0.3</v>
      </c>
      <c r="T26" s="122">
        <v>0.7</v>
      </c>
      <c r="U26" s="561"/>
      <c r="V26" s="446"/>
    </row>
    <row r="27" spans="3:22" ht="45">
      <c r="C27" s="342" t="s">
        <v>553</v>
      </c>
      <c r="D27" s="342" t="s">
        <v>277</v>
      </c>
      <c r="E27" s="342" t="s">
        <v>278</v>
      </c>
      <c r="F27" s="19" t="s">
        <v>279</v>
      </c>
      <c r="G27" s="10">
        <v>4</v>
      </c>
      <c r="H27" s="342" t="s">
        <v>564</v>
      </c>
      <c r="I27" s="10"/>
      <c r="J27" s="10"/>
      <c r="K27" s="10"/>
      <c r="L27" s="10">
        <v>1</v>
      </c>
      <c r="M27" s="10"/>
      <c r="N27" s="10"/>
      <c r="O27" s="10"/>
      <c r="P27" s="10"/>
      <c r="Q27" s="10">
        <v>1</v>
      </c>
      <c r="R27" s="10"/>
      <c r="S27" s="10">
        <v>2</v>
      </c>
      <c r="T27" s="10"/>
      <c r="U27" s="23">
        <v>0</v>
      </c>
      <c r="V27" s="340" t="s">
        <v>619</v>
      </c>
    </row>
    <row r="28" spans="3:22" ht="75" customHeight="1">
      <c r="C28" s="414" t="s">
        <v>375</v>
      </c>
      <c r="D28" s="343" t="s">
        <v>391</v>
      </c>
      <c r="E28" s="343" t="s">
        <v>392</v>
      </c>
      <c r="F28" s="344" t="s">
        <v>249</v>
      </c>
      <c r="G28" s="122">
        <v>1</v>
      </c>
      <c r="H28" s="343" t="s">
        <v>387</v>
      </c>
      <c r="I28" s="350"/>
      <c r="J28" s="350"/>
      <c r="K28" s="350"/>
      <c r="L28" s="350"/>
      <c r="M28" s="350"/>
      <c r="N28" s="350"/>
      <c r="O28" s="350"/>
      <c r="P28" s="350"/>
      <c r="Q28" s="350"/>
      <c r="R28" s="350"/>
      <c r="S28" s="350"/>
      <c r="T28" s="350"/>
      <c r="U28" s="554">
        <f>SUM('[7]9- Tecnología Presupuesto'!T17:T19)</f>
        <v>4080000</v>
      </c>
      <c r="V28" s="445" t="s">
        <v>622</v>
      </c>
    </row>
    <row r="29" spans="3:22" ht="45">
      <c r="C29" s="414"/>
      <c r="D29" s="345" t="s">
        <v>390</v>
      </c>
      <c r="E29" s="345" t="s">
        <v>393</v>
      </c>
      <c r="F29" s="15" t="s">
        <v>249</v>
      </c>
      <c r="G29" s="16">
        <v>1</v>
      </c>
      <c r="H29" s="343" t="s">
        <v>382</v>
      </c>
      <c r="I29" s="18"/>
      <c r="J29" s="18"/>
      <c r="K29" s="18"/>
      <c r="L29" s="18"/>
      <c r="M29" s="18"/>
      <c r="N29" s="18"/>
      <c r="O29" s="18"/>
      <c r="P29" s="18"/>
      <c r="Q29" s="18"/>
      <c r="R29" s="18"/>
      <c r="S29" s="18"/>
      <c r="T29" s="18"/>
      <c r="U29" s="555"/>
      <c r="V29" s="553"/>
    </row>
    <row r="30" spans="3:22" ht="45">
      <c r="C30" s="414"/>
      <c r="D30" s="345" t="s">
        <v>389</v>
      </c>
      <c r="E30" s="345" t="s">
        <v>394</v>
      </c>
      <c r="F30" s="15" t="s">
        <v>249</v>
      </c>
      <c r="G30" s="16">
        <v>1</v>
      </c>
      <c r="H30" s="343" t="s">
        <v>388</v>
      </c>
      <c r="I30" s="18"/>
      <c r="J30" s="18"/>
      <c r="K30" s="18"/>
      <c r="L30" s="18"/>
      <c r="M30" s="18"/>
      <c r="N30" s="18"/>
      <c r="O30" s="18"/>
      <c r="P30" s="18"/>
      <c r="Q30" s="18"/>
      <c r="R30" s="18"/>
      <c r="S30" s="18"/>
      <c r="T30" s="18"/>
      <c r="U30" s="556"/>
      <c r="V30" s="446"/>
    </row>
    <row r="34" spans="1:7">
      <c r="A34" s="25"/>
      <c r="C34" s="25"/>
      <c r="E34"/>
      <c r="F34" s="25"/>
      <c r="G34"/>
    </row>
  </sheetData>
  <mergeCells count="27">
    <mergeCell ref="C20:C23"/>
    <mergeCell ref="D20:D23"/>
    <mergeCell ref="C28:C30"/>
    <mergeCell ref="C24:C26"/>
    <mergeCell ref="D24:D26"/>
    <mergeCell ref="V28:V30"/>
    <mergeCell ref="U28:U30"/>
    <mergeCell ref="O14:Q14"/>
    <mergeCell ref="R14:T14"/>
    <mergeCell ref="U14:U15"/>
    <mergeCell ref="V24:V26"/>
    <mergeCell ref="V20:V23"/>
    <mergeCell ref="U20:U21"/>
    <mergeCell ref="U24:U26"/>
    <mergeCell ref="V14:V15"/>
    <mergeCell ref="C7:V7"/>
    <mergeCell ref="C8:V8"/>
    <mergeCell ref="D10:V10"/>
    <mergeCell ref="D11:V11"/>
    <mergeCell ref="D12:V12"/>
    <mergeCell ref="I14:K14"/>
    <mergeCell ref="L14:N14"/>
    <mergeCell ref="C14:C15"/>
    <mergeCell ref="D14:D15"/>
    <mergeCell ref="E14:E15"/>
    <mergeCell ref="F14:G14"/>
    <mergeCell ref="H14:H15"/>
  </mergeCells>
  <pageMargins left="0.7" right="0.7" top="0.75" bottom="0.75" header="0.3" footer="0.3"/>
  <pageSetup scale="3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W43"/>
  <sheetViews>
    <sheetView showGridLines="0" topLeftCell="C1" zoomScale="85" zoomScaleNormal="85" workbookViewId="0">
      <selection activeCell="C14" sqref="C14:C15"/>
    </sheetView>
  </sheetViews>
  <sheetFormatPr baseColWidth="10" defaultColWidth="11.42578125" defaultRowHeight="15"/>
  <cols>
    <col min="1" max="1" width="26.28515625" hidden="1" customWidth="1"/>
    <col min="2" max="2" width="3.85546875" hidden="1" customWidth="1"/>
    <col min="3" max="3" width="45" style="25" customWidth="1"/>
    <col min="4" max="4" width="24" style="25" customWidth="1"/>
    <col min="5" max="5" width="28.5703125" style="25" customWidth="1"/>
    <col min="6" max="6" width="17.7109375" bestFit="1" customWidth="1"/>
    <col min="7" max="7" width="8.85546875" bestFit="1" customWidth="1"/>
    <col min="8" max="8" width="53.42578125" style="25" customWidth="1"/>
    <col min="9" max="9" width="6.140625" bestFit="1" customWidth="1"/>
    <col min="10" max="10" width="8" bestFit="1" customWidth="1"/>
    <col min="11" max="11" width="6.5703125" bestFit="1" customWidth="1"/>
    <col min="12" max="12" width="6.85546875" bestFit="1" customWidth="1"/>
    <col min="13" max="13" width="7.7109375" bestFit="1" customWidth="1"/>
    <col min="14" max="14" width="7.85546875" bestFit="1" customWidth="1"/>
    <col min="15" max="16" width="7.140625" bestFit="1" customWidth="1"/>
    <col min="17" max="17" width="11.42578125" bestFit="1" customWidth="1"/>
    <col min="18" max="18" width="8.140625" bestFit="1" customWidth="1"/>
    <col min="19" max="19" width="11" bestFit="1" customWidth="1"/>
    <col min="20" max="20" width="10.140625" bestFit="1" customWidth="1"/>
    <col min="21" max="21" width="16.42578125" bestFit="1" customWidth="1"/>
    <col min="22" max="22" width="42.42578125" style="25" customWidth="1"/>
    <col min="23" max="23" width="18.85546875" style="25" hidden="1" customWidth="1"/>
  </cols>
  <sheetData>
    <row r="7" spans="1:23" ht="28.5" customHeight="1">
      <c r="C7" s="393" t="s">
        <v>0</v>
      </c>
      <c r="D7" s="393"/>
      <c r="E7" s="393"/>
      <c r="F7" s="393"/>
      <c r="G7" s="393"/>
      <c r="H7" s="393"/>
      <c r="I7" s="393"/>
      <c r="J7" s="393"/>
      <c r="K7" s="393"/>
      <c r="L7" s="393"/>
      <c r="M7" s="393"/>
      <c r="N7" s="393"/>
      <c r="O7" s="393"/>
      <c r="P7" s="393"/>
      <c r="Q7" s="393"/>
      <c r="R7" s="393"/>
      <c r="S7" s="393"/>
      <c r="T7" s="393"/>
      <c r="U7" s="393"/>
      <c r="V7" s="393"/>
      <c r="W7" s="2"/>
    </row>
    <row r="8" spans="1:23" ht="21">
      <c r="C8" s="393" t="s">
        <v>1</v>
      </c>
      <c r="D8" s="393"/>
      <c r="E8" s="393"/>
      <c r="F8" s="393"/>
      <c r="G8" s="393"/>
      <c r="H8" s="393"/>
      <c r="I8" s="393"/>
      <c r="J8" s="393"/>
      <c r="K8" s="393"/>
      <c r="L8" s="393"/>
      <c r="M8" s="393"/>
      <c r="N8" s="393"/>
      <c r="O8" s="393"/>
      <c r="P8" s="393"/>
      <c r="Q8" s="393"/>
      <c r="R8" s="393"/>
      <c r="S8" s="393"/>
      <c r="T8" s="393"/>
      <c r="U8" s="393"/>
      <c r="V8" s="393"/>
      <c r="W8" s="2"/>
    </row>
    <row r="9" spans="1:23" ht="21">
      <c r="C9" s="1"/>
      <c r="D9" s="1"/>
      <c r="E9" s="1"/>
      <c r="F9" s="2"/>
      <c r="G9" s="2"/>
      <c r="H9" s="1"/>
      <c r="I9" s="2"/>
      <c r="J9" s="2"/>
      <c r="K9" s="2"/>
      <c r="L9" s="2"/>
      <c r="M9" s="2"/>
      <c r="N9" s="2"/>
      <c r="O9" s="2"/>
      <c r="P9" s="2"/>
      <c r="Q9" s="2"/>
      <c r="R9" s="2"/>
      <c r="S9" s="2"/>
      <c r="T9" s="2"/>
      <c r="U9" s="2"/>
      <c r="V9" s="1"/>
      <c r="W9" s="1"/>
    </row>
    <row r="10" spans="1:23" ht="21">
      <c r="C10" s="187" t="s">
        <v>2</v>
      </c>
      <c r="D10" s="394" t="s">
        <v>98</v>
      </c>
      <c r="E10" s="394"/>
      <c r="F10" s="394"/>
      <c r="G10" s="394"/>
      <c r="H10" s="394"/>
      <c r="I10" s="394"/>
      <c r="J10" s="394"/>
      <c r="K10" s="394"/>
      <c r="L10" s="394"/>
      <c r="M10" s="394"/>
      <c r="N10" s="394"/>
      <c r="O10" s="394"/>
      <c r="P10" s="394"/>
      <c r="Q10" s="394"/>
      <c r="R10" s="394"/>
      <c r="S10" s="394"/>
      <c r="T10" s="394"/>
      <c r="U10" s="394"/>
      <c r="V10" s="394"/>
      <c r="W10" s="46"/>
    </row>
    <row r="11" spans="1:23" ht="21">
      <c r="C11" s="187" t="s">
        <v>4</v>
      </c>
      <c r="D11" s="394" t="s">
        <v>99</v>
      </c>
      <c r="E11" s="394"/>
      <c r="F11" s="394"/>
      <c r="G11" s="394"/>
      <c r="H11" s="394"/>
      <c r="I11" s="394"/>
      <c r="J11" s="394"/>
      <c r="K11" s="394"/>
      <c r="L11" s="394"/>
      <c r="M11" s="394"/>
      <c r="N11" s="394"/>
      <c r="O11" s="394"/>
      <c r="P11" s="394"/>
      <c r="Q11" s="394"/>
      <c r="R11" s="394"/>
      <c r="S11" s="394"/>
      <c r="T11" s="394"/>
      <c r="U11" s="394"/>
      <c r="V11" s="394"/>
      <c r="W11" s="46"/>
    </row>
    <row r="12" spans="1:23" ht="21">
      <c r="C12" s="187" t="s">
        <v>6</v>
      </c>
      <c r="D12" s="402" t="s">
        <v>100</v>
      </c>
      <c r="E12" s="403"/>
      <c r="F12" s="403"/>
      <c r="G12" s="403"/>
      <c r="H12" s="403"/>
      <c r="I12" s="403"/>
      <c r="J12" s="403"/>
      <c r="K12" s="403"/>
      <c r="L12" s="403"/>
      <c r="M12" s="403"/>
      <c r="N12" s="403"/>
      <c r="O12" s="403"/>
      <c r="P12" s="403"/>
      <c r="Q12" s="403"/>
      <c r="R12" s="403"/>
      <c r="S12" s="403"/>
      <c r="T12" s="403"/>
      <c r="U12" s="403"/>
      <c r="V12" s="404"/>
      <c r="W12" s="46"/>
    </row>
    <row r="13" spans="1:23" ht="15.75" thickBot="1"/>
    <row r="14" spans="1:23" ht="17.25" customHeight="1" thickBot="1">
      <c r="A14" s="33"/>
      <c r="B14" s="34"/>
      <c r="C14" s="513" t="s">
        <v>7</v>
      </c>
      <c r="D14" s="513" t="s">
        <v>8</v>
      </c>
      <c r="E14" s="513" t="s">
        <v>9</v>
      </c>
      <c r="F14" s="551" t="s">
        <v>10</v>
      </c>
      <c r="G14" s="551"/>
      <c r="H14" s="552" t="s">
        <v>11</v>
      </c>
      <c r="I14" s="515" t="s">
        <v>12</v>
      </c>
      <c r="J14" s="515"/>
      <c r="K14" s="515"/>
      <c r="L14" s="515" t="s">
        <v>13</v>
      </c>
      <c r="M14" s="515"/>
      <c r="N14" s="515"/>
      <c r="O14" s="515" t="s">
        <v>14</v>
      </c>
      <c r="P14" s="515"/>
      <c r="Q14" s="515"/>
      <c r="R14" s="515" t="s">
        <v>15</v>
      </c>
      <c r="S14" s="515"/>
      <c r="T14" s="515"/>
      <c r="U14" s="552" t="s">
        <v>16</v>
      </c>
      <c r="V14" s="552" t="s">
        <v>17</v>
      </c>
      <c r="W14" s="552" t="s">
        <v>102</v>
      </c>
    </row>
    <row r="15" spans="1:23" s="7" customFormat="1" ht="22.5" customHeight="1" thickBot="1">
      <c r="A15" s="35" t="s">
        <v>64</v>
      </c>
      <c r="B15" s="36" t="s">
        <v>65</v>
      </c>
      <c r="C15" s="513"/>
      <c r="D15" s="513"/>
      <c r="E15" s="513"/>
      <c r="F15" s="47" t="s">
        <v>18</v>
      </c>
      <c r="G15" s="47" t="s">
        <v>19</v>
      </c>
      <c r="H15" s="552"/>
      <c r="I15" s="47" t="s">
        <v>20</v>
      </c>
      <c r="J15" s="47" t="s">
        <v>21</v>
      </c>
      <c r="K15" s="47" t="s">
        <v>22</v>
      </c>
      <c r="L15" s="47" t="s">
        <v>23</v>
      </c>
      <c r="M15" s="47" t="s">
        <v>24</v>
      </c>
      <c r="N15" s="47" t="s">
        <v>25</v>
      </c>
      <c r="O15" s="47" t="s">
        <v>26</v>
      </c>
      <c r="P15" s="47" t="s">
        <v>27</v>
      </c>
      <c r="Q15" s="47" t="s">
        <v>28</v>
      </c>
      <c r="R15" s="47" t="s">
        <v>29</v>
      </c>
      <c r="S15" s="47" t="s">
        <v>30</v>
      </c>
      <c r="T15" s="47" t="s">
        <v>31</v>
      </c>
      <c r="U15" s="552"/>
      <c r="V15" s="552"/>
      <c r="W15" s="552"/>
    </row>
    <row r="16" spans="1:23" s="49" customFormat="1" ht="255">
      <c r="C16" s="229" t="s">
        <v>565</v>
      </c>
      <c r="D16" s="229" t="s">
        <v>103</v>
      </c>
      <c r="E16" s="229" t="s">
        <v>104</v>
      </c>
      <c r="F16" s="10" t="s">
        <v>19</v>
      </c>
      <c r="G16" s="10">
        <v>1</v>
      </c>
      <c r="H16" s="229" t="s">
        <v>577</v>
      </c>
      <c r="I16" s="10"/>
      <c r="J16" s="10"/>
      <c r="K16" s="10"/>
      <c r="L16" s="10"/>
      <c r="M16" s="10"/>
      <c r="N16" s="10"/>
      <c r="O16" s="10">
        <v>1</v>
      </c>
      <c r="P16" s="10"/>
      <c r="Q16" s="10"/>
      <c r="R16" s="10"/>
      <c r="S16" s="10"/>
      <c r="T16" s="10"/>
      <c r="U16" s="27">
        <f>SUM('[6]Presupuesto Planificación'!T17:T20)</f>
        <v>85000</v>
      </c>
      <c r="V16" s="19" t="s">
        <v>105</v>
      </c>
      <c r="W16" s="19" t="s">
        <v>106</v>
      </c>
    </row>
    <row r="17" spans="3:23" s="49" customFormat="1" ht="90">
      <c r="C17" s="230" t="s">
        <v>566</v>
      </c>
      <c r="D17" s="230" t="s">
        <v>107</v>
      </c>
      <c r="E17" s="230" t="s">
        <v>108</v>
      </c>
      <c r="F17" s="29" t="s">
        <v>19</v>
      </c>
      <c r="G17" s="29">
        <v>2</v>
      </c>
      <c r="H17" s="230" t="s">
        <v>578</v>
      </c>
      <c r="I17" s="29"/>
      <c r="J17" s="29"/>
      <c r="K17" s="29"/>
      <c r="L17" s="29"/>
      <c r="M17" s="29"/>
      <c r="N17" s="29">
        <v>1</v>
      </c>
      <c r="O17" s="29"/>
      <c r="P17" s="29"/>
      <c r="Q17" s="29"/>
      <c r="R17" s="29"/>
      <c r="S17" s="29"/>
      <c r="T17" s="29">
        <v>1</v>
      </c>
      <c r="U17" s="40">
        <v>0</v>
      </c>
      <c r="V17" s="28" t="s">
        <v>109</v>
      </c>
      <c r="W17" s="28" t="s">
        <v>110</v>
      </c>
    </row>
    <row r="18" spans="3:23" s="49" customFormat="1" ht="125.25" customHeight="1">
      <c r="C18" s="229" t="s">
        <v>567</v>
      </c>
      <c r="D18" s="229" t="s">
        <v>111</v>
      </c>
      <c r="E18" s="229" t="s">
        <v>112</v>
      </c>
      <c r="F18" s="10" t="s">
        <v>19</v>
      </c>
      <c r="G18" s="10">
        <v>12</v>
      </c>
      <c r="H18" s="229" t="s">
        <v>579</v>
      </c>
      <c r="I18" s="10">
        <v>1</v>
      </c>
      <c r="J18" s="10">
        <v>1</v>
      </c>
      <c r="K18" s="10">
        <v>1</v>
      </c>
      <c r="L18" s="10">
        <v>1</v>
      </c>
      <c r="M18" s="10">
        <v>1</v>
      </c>
      <c r="N18" s="10">
        <v>1</v>
      </c>
      <c r="O18" s="10">
        <v>1</v>
      </c>
      <c r="P18" s="10">
        <v>1</v>
      </c>
      <c r="Q18" s="10">
        <v>1</v>
      </c>
      <c r="R18" s="10">
        <v>1</v>
      </c>
      <c r="S18" s="10">
        <v>1</v>
      </c>
      <c r="T18" s="10">
        <v>1</v>
      </c>
      <c r="U18" s="23">
        <v>0</v>
      </c>
      <c r="V18" s="19" t="s">
        <v>113</v>
      </c>
      <c r="W18" s="19" t="s">
        <v>114</v>
      </c>
    </row>
    <row r="19" spans="3:23" s="49" customFormat="1" ht="54" customHeight="1">
      <c r="C19" s="234" t="s">
        <v>568</v>
      </c>
      <c r="D19" s="234" t="s">
        <v>115</v>
      </c>
      <c r="E19" s="234" t="s">
        <v>116</v>
      </c>
      <c r="F19" s="15" t="s">
        <v>19</v>
      </c>
      <c r="G19" s="15">
        <v>1</v>
      </c>
      <c r="H19" s="234" t="s">
        <v>580</v>
      </c>
      <c r="I19" s="15"/>
      <c r="J19" s="15"/>
      <c r="K19" s="15"/>
      <c r="L19" s="15"/>
      <c r="M19" s="15"/>
      <c r="N19" s="15"/>
      <c r="O19" s="15"/>
      <c r="P19" s="15"/>
      <c r="Q19" s="15"/>
      <c r="R19" s="15"/>
      <c r="S19" s="15"/>
      <c r="T19" s="15">
        <v>1</v>
      </c>
      <c r="U19" s="17">
        <f>SUM('[6]Presupuesto Planificación'!T21:T24)</f>
        <v>67500</v>
      </c>
      <c r="V19" s="13" t="s">
        <v>117</v>
      </c>
      <c r="W19" s="13" t="s">
        <v>118</v>
      </c>
    </row>
    <row r="20" spans="3:23" s="49" customFormat="1" ht="60">
      <c r="C20" s="229" t="s">
        <v>569</v>
      </c>
      <c r="D20" s="229" t="s">
        <v>115</v>
      </c>
      <c r="E20" s="229" t="s">
        <v>116</v>
      </c>
      <c r="F20" s="10" t="s">
        <v>19</v>
      </c>
      <c r="G20" s="10">
        <v>3</v>
      </c>
      <c r="H20" s="229" t="s">
        <v>581</v>
      </c>
      <c r="I20" s="10"/>
      <c r="J20" s="10"/>
      <c r="K20" s="10"/>
      <c r="L20" s="10">
        <v>1</v>
      </c>
      <c r="M20" s="10">
        <v>1</v>
      </c>
      <c r="N20" s="10"/>
      <c r="O20" s="10">
        <v>1</v>
      </c>
      <c r="P20" s="10"/>
      <c r="Q20" s="10"/>
      <c r="R20" s="10"/>
      <c r="S20" s="10"/>
      <c r="T20" s="10"/>
      <c r="U20" s="27">
        <f>SUM('[6]Presupuesto Planificación'!T25:T26)</f>
        <v>5625</v>
      </c>
      <c r="V20" s="19" t="s">
        <v>119</v>
      </c>
      <c r="W20" s="19"/>
    </row>
    <row r="21" spans="3:23" s="49" customFormat="1" ht="35.25" customHeight="1">
      <c r="C21" s="234" t="s">
        <v>570</v>
      </c>
      <c r="D21" s="234" t="s">
        <v>120</v>
      </c>
      <c r="E21" s="234" t="s">
        <v>121</v>
      </c>
      <c r="F21" s="15" t="s">
        <v>19</v>
      </c>
      <c r="G21" s="50">
        <v>3</v>
      </c>
      <c r="H21" s="234" t="s">
        <v>582</v>
      </c>
      <c r="I21" s="50"/>
      <c r="J21" s="50"/>
      <c r="K21" s="50"/>
      <c r="L21" s="50">
        <v>1</v>
      </c>
      <c r="M21" s="50"/>
      <c r="N21" s="50"/>
      <c r="O21" s="50">
        <v>1</v>
      </c>
      <c r="P21" s="50"/>
      <c r="Q21" s="50"/>
      <c r="R21" s="50">
        <v>1</v>
      </c>
      <c r="S21" s="50"/>
      <c r="T21" s="50"/>
      <c r="U21" s="17">
        <f>SUM('[6]Presupuesto Planificación'!T27:T28)</f>
        <v>9000</v>
      </c>
      <c r="V21" s="13" t="s">
        <v>122</v>
      </c>
      <c r="W21" s="13"/>
    </row>
    <row r="22" spans="3:23" s="49" customFormat="1" ht="55.5" customHeight="1">
      <c r="C22" s="229" t="s">
        <v>571</v>
      </c>
      <c r="D22" s="229" t="s">
        <v>111</v>
      </c>
      <c r="E22" s="229" t="s">
        <v>123</v>
      </c>
      <c r="F22" s="10" t="s">
        <v>19</v>
      </c>
      <c r="G22" s="10">
        <v>13</v>
      </c>
      <c r="H22" s="229" t="s">
        <v>583</v>
      </c>
      <c r="I22" s="10">
        <v>1</v>
      </c>
      <c r="J22" s="10">
        <v>1</v>
      </c>
      <c r="K22" s="10">
        <v>1</v>
      </c>
      <c r="L22" s="10">
        <v>1</v>
      </c>
      <c r="M22" s="10">
        <v>1</v>
      </c>
      <c r="N22" s="10">
        <v>1</v>
      </c>
      <c r="O22" s="10">
        <v>1</v>
      </c>
      <c r="P22" s="10">
        <v>1</v>
      </c>
      <c r="Q22" s="10">
        <v>1</v>
      </c>
      <c r="R22" s="10">
        <v>1</v>
      </c>
      <c r="S22" s="10">
        <v>1</v>
      </c>
      <c r="T22" s="10">
        <v>2</v>
      </c>
      <c r="U22" s="23">
        <v>0</v>
      </c>
      <c r="V22" s="19" t="s">
        <v>119</v>
      </c>
      <c r="W22" s="19"/>
    </row>
    <row r="23" spans="3:23" s="49" customFormat="1" ht="60">
      <c r="C23" s="445" t="s">
        <v>572</v>
      </c>
      <c r="D23" s="230" t="s">
        <v>124</v>
      </c>
      <c r="E23" s="230" t="s">
        <v>125</v>
      </c>
      <c r="F23" s="29" t="s">
        <v>19</v>
      </c>
      <c r="G23" s="29">
        <f>SUM(I23:T23)</f>
        <v>2</v>
      </c>
      <c r="H23" s="230" t="s">
        <v>584</v>
      </c>
      <c r="I23" s="29"/>
      <c r="J23" s="29"/>
      <c r="K23" s="29">
        <v>2</v>
      </c>
      <c r="L23" s="29"/>
      <c r="M23" s="29"/>
      <c r="N23" s="29"/>
      <c r="O23" s="29"/>
      <c r="P23" s="29"/>
      <c r="Q23" s="29"/>
      <c r="R23" s="29"/>
      <c r="S23" s="29"/>
      <c r="T23" s="29"/>
      <c r="U23" s="559">
        <f>SUM('[6]Presupuesto Planificación'!T29:T36)</f>
        <v>147000</v>
      </c>
      <c r="V23" s="24" t="s">
        <v>126</v>
      </c>
      <c r="W23" s="13"/>
    </row>
    <row r="24" spans="3:23" s="49" customFormat="1" ht="60">
      <c r="C24" s="553"/>
      <c r="D24" s="414" t="s">
        <v>127</v>
      </c>
      <c r="E24" s="414" t="s">
        <v>128</v>
      </c>
      <c r="F24" s="562" t="s">
        <v>19</v>
      </c>
      <c r="G24" s="562">
        <f>SUM(I24:T24)</f>
        <v>2</v>
      </c>
      <c r="H24" s="414" t="s">
        <v>585</v>
      </c>
      <c r="I24" s="562"/>
      <c r="J24" s="562"/>
      <c r="K24" s="562"/>
      <c r="L24" s="562">
        <v>1</v>
      </c>
      <c r="M24" s="562">
        <v>1</v>
      </c>
      <c r="N24" s="562"/>
      <c r="O24" s="562"/>
      <c r="P24" s="562"/>
      <c r="Q24" s="562"/>
      <c r="R24" s="562"/>
      <c r="S24" s="562"/>
      <c r="T24" s="562"/>
      <c r="U24" s="560"/>
      <c r="V24" s="24" t="s">
        <v>129</v>
      </c>
      <c r="W24" s="28"/>
    </row>
    <row r="25" spans="3:23" ht="30">
      <c r="C25" s="553"/>
      <c r="D25" s="414"/>
      <c r="E25" s="414"/>
      <c r="F25" s="562"/>
      <c r="G25" s="562"/>
      <c r="H25" s="414"/>
      <c r="I25" s="562"/>
      <c r="J25" s="562"/>
      <c r="K25" s="562"/>
      <c r="L25" s="562"/>
      <c r="M25" s="562"/>
      <c r="N25" s="562"/>
      <c r="O25" s="562"/>
      <c r="P25" s="562"/>
      <c r="Q25" s="562"/>
      <c r="R25" s="562"/>
      <c r="S25" s="562"/>
      <c r="T25" s="562"/>
      <c r="U25" s="560"/>
      <c r="V25" s="24" t="s">
        <v>130</v>
      </c>
      <c r="W25" s="52"/>
    </row>
    <row r="26" spans="3:23" ht="60">
      <c r="C26" s="553"/>
      <c r="D26" s="230" t="s">
        <v>131</v>
      </c>
      <c r="E26" s="230" t="s">
        <v>132</v>
      </c>
      <c r="F26" s="29" t="s">
        <v>19</v>
      </c>
      <c r="G26" s="29">
        <v>1</v>
      </c>
      <c r="H26" s="230" t="s">
        <v>586</v>
      </c>
      <c r="I26" s="29"/>
      <c r="J26" s="29"/>
      <c r="K26" s="29"/>
      <c r="L26" s="29"/>
      <c r="M26" s="29"/>
      <c r="N26" s="29"/>
      <c r="O26" s="29">
        <v>1</v>
      </c>
      <c r="P26" s="29"/>
      <c r="Q26" s="29"/>
      <c r="R26" s="29"/>
      <c r="S26" s="29"/>
      <c r="T26" s="29"/>
      <c r="U26" s="561"/>
      <c r="V26" s="24" t="s">
        <v>126</v>
      </c>
      <c r="W26" s="52"/>
    </row>
    <row r="27" spans="3:23" ht="60">
      <c r="C27" s="446"/>
      <c r="D27" s="309" t="s">
        <v>684</v>
      </c>
      <c r="E27" s="309" t="s">
        <v>685</v>
      </c>
      <c r="F27" s="313" t="s">
        <v>19</v>
      </c>
      <c r="G27" s="313">
        <v>1</v>
      </c>
      <c r="H27" s="309" t="s">
        <v>682</v>
      </c>
      <c r="I27" s="313"/>
      <c r="J27" s="313"/>
      <c r="K27" s="313"/>
      <c r="L27" s="313"/>
      <c r="M27" s="313"/>
      <c r="N27" s="313"/>
      <c r="O27" s="313"/>
      <c r="P27" s="313"/>
      <c r="Q27" s="313">
        <v>1</v>
      </c>
      <c r="R27" s="313"/>
      <c r="S27" s="313"/>
      <c r="T27" s="313"/>
      <c r="U27" s="312">
        <v>600000</v>
      </c>
      <c r="V27" s="310"/>
      <c r="W27" s="52"/>
    </row>
    <row r="28" spans="3:23" ht="60">
      <c r="C28" s="424" t="s">
        <v>573</v>
      </c>
      <c r="D28" s="229" t="s">
        <v>133</v>
      </c>
      <c r="E28" s="424" t="s">
        <v>134</v>
      </c>
      <c r="F28" s="10" t="s">
        <v>19</v>
      </c>
      <c r="G28" s="10">
        <f>SUM(I28:T28)</f>
        <v>38</v>
      </c>
      <c r="H28" s="229" t="s">
        <v>587</v>
      </c>
      <c r="I28" s="10"/>
      <c r="J28" s="10"/>
      <c r="K28" s="10"/>
      <c r="L28" s="10"/>
      <c r="M28" s="10"/>
      <c r="N28" s="10">
        <v>15</v>
      </c>
      <c r="O28" s="10"/>
      <c r="P28" s="10"/>
      <c r="Q28" s="10"/>
      <c r="R28" s="10"/>
      <c r="S28" s="10">
        <f>15+8</f>
        <v>23</v>
      </c>
      <c r="T28" s="10"/>
      <c r="U28" s="409">
        <f>SUM('[6]Presupuesto Planificación'!T37:T38)</f>
        <v>127500</v>
      </c>
      <c r="V28" s="9" t="s">
        <v>126</v>
      </c>
      <c r="W28" s="53"/>
    </row>
    <row r="29" spans="3:23" ht="60">
      <c r="C29" s="424"/>
      <c r="D29" s="229" t="s">
        <v>135</v>
      </c>
      <c r="E29" s="424"/>
      <c r="F29" s="10" t="s">
        <v>19</v>
      </c>
      <c r="G29" s="10">
        <f>SUM(I29:T29)</f>
        <v>13</v>
      </c>
      <c r="H29" s="229" t="s">
        <v>588</v>
      </c>
      <c r="I29" s="10"/>
      <c r="J29" s="10"/>
      <c r="K29" s="10">
        <v>2</v>
      </c>
      <c r="L29" s="10">
        <v>1</v>
      </c>
      <c r="M29" s="10">
        <v>1</v>
      </c>
      <c r="N29" s="10"/>
      <c r="O29" s="10">
        <v>2</v>
      </c>
      <c r="P29" s="10">
        <v>2</v>
      </c>
      <c r="Q29" s="10">
        <v>2</v>
      </c>
      <c r="R29" s="10">
        <v>2</v>
      </c>
      <c r="S29" s="10">
        <v>1</v>
      </c>
      <c r="T29" s="10"/>
      <c r="U29" s="410"/>
      <c r="V29" s="9" t="s">
        <v>126</v>
      </c>
      <c r="W29" s="53"/>
    </row>
    <row r="30" spans="3:23" ht="90">
      <c r="C30" s="230" t="s">
        <v>574</v>
      </c>
      <c r="D30" s="230" t="s">
        <v>136</v>
      </c>
      <c r="E30" s="230" t="s">
        <v>137</v>
      </c>
      <c r="F30" s="29" t="s">
        <v>19</v>
      </c>
      <c r="G30" s="29">
        <f>SUM(I30:T30)</f>
        <v>5</v>
      </c>
      <c r="H30" s="230" t="s">
        <v>589</v>
      </c>
      <c r="I30" s="29"/>
      <c r="J30" s="29"/>
      <c r="K30" s="29">
        <v>1</v>
      </c>
      <c r="L30" s="29"/>
      <c r="M30" s="29">
        <v>1</v>
      </c>
      <c r="N30" s="29"/>
      <c r="O30" s="29">
        <v>1</v>
      </c>
      <c r="P30" s="29">
        <v>1</v>
      </c>
      <c r="Q30" s="29">
        <v>1</v>
      </c>
      <c r="R30" s="29"/>
      <c r="S30" s="29"/>
      <c r="T30" s="29"/>
      <c r="U30" s="40">
        <v>0</v>
      </c>
      <c r="V30" s="24" t="s">
        <v>126</v>
      </c>
      <c r="W30" s="52"/>
    </row>
    <row r="31" spans="3:23" ht="45">
      <c r="C31" s="424" t="s">
        <v>575</v>
      </c>
      <c r="D31" s="229" t="s">
        <v>138</v>
      </c>
      <c r="E31" s="229" t="s">
        <v>139</v>
      </c>
      <c r="F31" s="193" t="s">
        <v>58</v>
      </c>
      <c r="G31" s="152">
        <v>1</v>
      </c>
      <c r="H31" s="257" t="s">
        <v>590</v>
      </c>
      <c r="I31" s="196"/>
      <c r="J31" s="196"/>
      <c r="K31" s="63"/>
      <c r="L31" s="63">
        <v>1</v>
      </c>
      <c r="M31" s="196"/>
      <c r="N31" s="64"/>
      <c r="O31" s="196"/>
      <c r="P31" s="196"/>
      <c r="Q31" s="64"/>
      <c r="R31" s="196"/>
      <c r="S31" s="65"/>
      <c r="T31" s="65"/>
      <c r="U31" s="565">
        <v>0</v>
      </c>
      <c r="V31" s="447"/>
      <c r="W31" s="53"/>
    </row>
    <row r="32" spans="3:23" ht="45">
      <c r="C32" s="424"/>
      <c r="D32" s="229" t="s">
        <v>140</v>
      </c>
      <c r="E32" s="229" t="s">
        <v>141</v>
      </c>
      <c r="F32" s="193" t="s">
        <v>58</v>
      </c>
      <c r="G32" s="152">
        <v>1</v>
      </c>
      <c r="H32" s="229" t="s">
        <v>591</v>
      </c>
      <c r="I32" s="196"/>
      <c r="J32" s="196"/>
      <c r="K32" s="63"/>
      <c r="L32" s="63">
        <v>1</v>
      </c>
      <c r="M32" s="196"/>
      <c r="N32" s="64"/>
      <c r="O32" s="196"/>
      <c r="P32" s="196"/>
      <c r="Q32" s="64"/>
      <c r="R32" s="196"/>
      <c r="S32" s="65"/>
      <c r="T32" s="65"/>
      <c r="U32" s="566"/>
      <c r="V32" s="449"/>
      <c r="W32" s="53"/>
    </row>
    <row r="33" spans="3:23" ht="30">
      <c r="C33" s="425" t="s">
        <v>576</v>
      </c>
      <c r="D33" s="230" t="s">
        <v>111</v>
      </c>
      <c r="E33" s="230" t="s">
        <v>142</v>
      </c>
      <c r="F33" s="199" t="s">
        <v>19</v>
      </c>
      <c r="G33" s="199">
        <v>6</v>
      </c>
      <c r="H33" s="260" t="s">
        <v>592</v>
      </c>
      <c r="I33" s="199"/>
      <c r="J33" s="199"/>
      <c r="K33" s="199">
        <v>1</v>
      </c>
      <c r="L33" s="199">
        <v>1</v>
      </c>
      <c r="M33" s="199">
        <v>1</v>
      </c>
      <c r="N33" s="199">
        <v>1</v>
      </c>
      <c r="O33" s="199">
        <v>1</v>
      </c>
      <c r="P33" s="199">
        <v>1</v>
      </c>
      <c r="Q33" s="199"/>
      <c r="R33" s="199"/>
      <c r="S33" s="199"/>
      <c r="T33" s="199"/>
      <c r="U33" s="559">
        <f>SUM('[6]Presupuesto Planificación'!T39:T40)</f>
        <v>20625</v>
      </c>
      <c r="V33" s="445" t="s">
        <v>117</v>
      </c>
      <c r="W33" s="563"/>
    </row>
    <row r="34" spans="3:23" ht="30">
      <c r="C34" s="413"/>
      <c r="D34" s="230" t="s">
        <v>115</v>
      </c>
      <c r="E34" s="230" t="s">
        <v>116</v>
      </c>
      <c r="F34" s="199" t="s">
        <v>19</v>
      </c>
      <c r="G34" s="199">
        <v>5</v>
      </c>
      <c r="H34" s="260" t="s">
        <v>593</v>
      </c>
      <c r="I34" s="199"/>
      <c r="J34" s="199"/>
      <c r="K34" s="199"/>
      <c r="L34" s="199">
        <v>1</v>
      </c>
      <c r="M34" s="199">
        <v>1</v>
      </c>
      <c r="N34" s="199">
        <v>1</v>
      </c>
      <c r="O34" s="199">
        <v>1</v>
      </c>
      <c r="P34" s="199">
        <v>1</v>
      </c>
      <c r="Q34" s="199"/>
      <c r="R34" s="199"/>
      <c r="S34" s="199"/>
      <c r="T34" s="199"/>
      <c r="U34" s="561"/>
      <c r="V34" s="446"/>
      <c r="W34" s="564"/>
    </row>
    <row r="35" spans="3:23" ht="30">
      <c r="C35" s="229" t="s">
        <v>375</v>
      </c>
      <c r="D35" s="229" t="s">
        <v>396</v>
      </c>
      <c r="E35" s="229" t="s">
        <v>116</v>
      </c>
      <c r="F35" s="10" t="s">
        <v>19</v>
      </c>
      <c r="G35" s="10">
        <v>10</v>
      </c>
      <c r="H35" s="229" t="s">
        <v>395</v>
      </c>
      <c r="I35" s="12"/>
      <c r="J35" s="12"/>
      <c r="K35" s="12"/>
      <c r="L35" s="12"/>
      <c r="M35" s="12"/>
      <c r="N35" s="12"/>
      <c r="O35" s="12"/>
      <c r="P35" s="12"/>
      <c r="Q35" s="12"/>
      <c r="R35" s="12"/>
      <c r="S35" s="12"/>
      <c r="T35" s="10">
        <v>10</v>
      </c>
      <c r="U35" s="23">
        <v>0</v>
      </c>
      <c r="V35" s="53"/>
      <c r="W35" s="53" t="s">
        <v>360</v>
      </c>
    </row>
    <row r="36" spans="3:23" ht="30">
      <c r="C36" s="506" t="s">
        <v>618</v>
      </c>
      <c r="D36" s="234" t="s">
        <v>614</v>
      </c>
      <c r="E36" s="234" t="s">
        <v>615</v>
      </c>
      <c r="F36" s="218" t="s">
        <v>42</v>
      </c>
      <c r="G36" s="16">
        <v>1</v>
      </c>
      <c r="H36" s="567" t="s">
        <v>683</v>
      </c>
      <c r="I36" s="221"/>
      <c r="J36" s="221"/>
      <c r="K36" s="221"/>
      <c r="L36" s="221"/>
      <c r="M36" s="221"/>
      <c r="N36" s="221"/>
      <c r="O36" s="221"/>
      <c r="P36" s="221"/>
      <c r="Q36" s="221"/>
      <c r="R36" s="221"/>
      <c r="S36" s="221"/>
      <c r="T36" s="221">
        <v>1</v>
      </c>
      <c r="U36" s="568">
        <v>3667400</v>
      </c>
      <c r="V36" s="52"/>
      <c r="W36" s="52"/>
    </row>
    <row r="37" spans="3:23" ht="30">
      <c r="C37" s="506"/>
      <c r="D37" s="234" t="s">
        <v>616</v>
      </c>
      <c r="E37" s="234" t="s">
        <v>617</v>
      </c>
      <c r="F37" s="15" t="s">
        <v>42</v>
      </c>
      <c r="G37" s="16">
        <v>0.8</v>
      </c>
      <c r="H37" s="416"/>
      <c r="I37" s="221"/>
      <c r="J37" s="221"/>
      <c r="K37" s="221"/>
      <c r="L37" s="221"/>
      <c r="M37" s="221"/>
      <c r="N37" s="221"/>
      <c r="O37" s="221"/>
      <c r="P37" s="221"/>
      <c r="Q37" s="221"/>
      <c r="R37" s="221"/>
      <c r="S37" s="221"/>
      <c r="T37" s="221">
        <v>0.8</v>
      </c>
      <c r="U37" s="569"/>
      <c r="V37" s="52"/>
      <c r="W37" s="52"/>
    </row>
    <row r="43" spans="3:23">
      <c r="D43"/>
      <c r="E43"/>
      <c r="H43"/>
      <c r="V43"/>
      <c r="W43"/>
    </row>
  </sheetData>
  <mergeCells count="49">
    <mergeCell ref="C36:C37"/>
    <mergeCell ref="H36:H37"/>
    <mergeCell ref="U36:U37"/>
    <mergeCell ref="C33:C34"/>
    <mergeCell ref="O24:O25"/>
    <mergeCell ref="P24:P25"/>
    <mergeCell ref="Q24:Q25"/>
    <mergeCell ref="R24:R25"/>
    <mergeCell ref="S24:S25"/>
    <mergeCell ref="T24:T25"/>
    <mergeCell ref="I24:I25"/>
    <mergeCell ref="J24:J25"/>
    <mergeCell ref="K24:K25"/>
    <mergeCell ref="N24:N25"/>
    <mergeCell ref="D24:D25"/>
    <mergeCell ref="E24:E25"/>
    <mergeCell ref="V31:V32"/>
    <mergeCell ref="U33:U34"/>
    <mergeCell ref="V33:V34"/>
    <mergeCell ref="W33:W34"/>
    <mergeCell ref="U23:U26"/>
    <mergeCell ref="U28:U29"/>
    <mergeCell ref="U31:U32"/>
    <mergeCell ref="F24:F25"/>
    <mergeCell ref="C28:C29"/>
    <mergeCell ref="E28:E29"/>
    <mergeCell ref="C31:C32"/>
    <mergeCell ref="C23:C27"/>
    <mergeCell ref="L24:L25"/>
    <mergeCell ref="M24:M25"/>
    <mergeCell ref="G24:G25"/>
    <mergeCell ref="H24:H25"/>
    <mergeCell ref="W14:W15"/>
    <mergeCell ref="I14:K14"/>
    <mergeCell ref="L14:N14"/>
    <mergeCell ref="O14:Q14"/>
    <mergeCell ref="R14:T14"/>
    <mergeCell ref="U14:U15"/>
    <mergeCell ref="V14:V15"/>
    <mergeCell ref="C14:C15"/>
    <mergeCell ref="D14:D15"/>
    <mergeCell ref="E14:E15"/>
    <mergeCell ref="F14:G14"/>
    <mergeCell ref="H14:H15"/>
    <mergeCell ref="C7:V7"/>
    <mergeCell ref="C8:V8"/>
    <mergeCell ref="D10:V10"/>
    <mergeCell ref="D11:V11"/>
    <mergeCell ref="D12:V12"/>
  </mergeCells>
  <pageMargins left="0.7" right="0.7" top="0.75" bottom="0.75" header="0.3" footer="0.3"/>
  <pageSetup scale="28" orientation="landscape" r:id="rId1"/>
  <ignoredErrors>
    <ignoredError sqref="G30"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T17"/>
  <sheetViews>
    <sheetView showGridLines="0" topLeftCell="C1" workbookViewId="0">
      <selection activeCell="H18" sqref="H18"/>
    </sheetView>
  </sheetViews>
  <sheetFormatPr baseColWidth="10" defaultColWidth="11.42578125" defaultRowHeight="15"/>
  <cols>
    <col min="1" max="1" width="26.28515625" style="49" hidden="1" customWidth="1"/>
    <col min="2" max="2" width="3.85546875" style="49" hidden="1" customWidth="1"/>
    <col min="3" max="3" width="35.85546875" style="49" bestFit="1" customWidth="1"/>
    <col min="4" max="4" width="30.85546875" style="49" customWidth="1"/>
    <col min="5" max="5" width="20.140625" style="7" customWidth="1"/>
    <col min="6" max="6" width="17.5703125" style="49" bestFit="1" customWidth="1"/>
    <col min="7" max="7" width="8.85546875" style="49" customWidth="1"/>
    <col min="8" max="8" width="52" style="49" bestFit="1" customWidth="1"/>
    <col min="9" max="9" width="6.140625" style="49" bestFit="1" customWidth="1"/>
    <col min="10" max="10" width="8" style="49" bestFit="1" customWidth="1"/>
    <col min="11" max="11" width="6.5703125" style="49" bestFit="1" customWidth="1"/>
    <col min="12" max="12" width="5.28515625" style="49" bestFit="1" customWidth="1"/>
    <col min="13" max="13" width="6" style="49" bestFit="1" customWidth="1"/>
    <col min="14" max="14" width="5.7109375" style="49" bestFit="1" customWidth="1"/>
    <col min="15" max="15" width="5.140625" style="49" bestFit="1" customWidth="1"/>
    <col min="16" max="16" width="7.140625" style="49" bestFit="1" customWidth="1"/>
    <col min="17" max="17" width="11.42578125" style="49" bestFit="1" customWidth="1"/>
    <col min="18" max="18" width="8.140625" style="49" bestFit="1" customWidth="1"/>
    <col min="19" max="19" width="11" style="49" bestFit="1" customWidth="1"/>
    <col min="20" max="20" width="10.140625" style="49" bestFit="1" customWidth="1"/>
    <col min="21" max="21" width="16.42578125" style="49" bestFit="1" customWidth="1"/>
    <col min="22" max="22" width="17.28515625" style="49" bestFit="1" customWidth="1"/>
    <col min="23" max="23" width="11.42578125" style="49"/>
    <col min="24" max="26" width="0" style="49" hidden="1" customWidth="1"/>
    <col min="27" max="27" width="12.5703125" style="49" hidden="1" customWidth="1"/>
    <col min="28" max="28" width="16.7109375" style="49" hidden="1" customWidth="1"/>
    <col min="29" max="29" width="8.140625" style="49" hidden="1" customWidth="1"/>
    <col min="30" max="31" width="0" style="49" hidden="1" customWidth="1"/>
    <col min="32" max="32" width="12.5703125" style="49" hidden="1" customWidth="1"/>
    <col min="33" max="33" width="16.7109375" style="49" hidden="1" customWidth="1"/>
    <col min="34" max="36" width="0" style="49" hidden="1" customWidth="1"/>
    <col min="37" max="37" width="12.5703125" style="49" hidden="1" customWidth="1"/>
    <col min="38" max="38" width="16.7109375" style="49" hidden="1" customWidth="1"/>
    <col min="39" max="41" width="0" style="49" hidden="1" customWidth="1"/>
    <col min="42" max="42" width="12.5703125" style="49" hidden="1" customWidth="1"/>
    <col min="43" max="46" width="16.7109375" style="49" hidden="1" customWidth="1"/>
    <col min="47" max="168" width="0" style="49" hidden="1" customWidth="1"/>
    <col min="169" max="16384" width="11.42578125" style="49"/>
  </cols>
  <sheetData>
    <row r="7" spans="1:43" ht="21">
      <c r="C7" s="570" t="s">
        <v>0</v>
      </c>
      <c r="D7" s="570"/>
      <c r="E7" s="570"/>
      <c r="F7" s="570"/>
      <c r="G7" s="570"/>
      <c r="H7" s="570"/>
      <c r="I7" s="570"/>
      <c r="J7" s="570"/>
      <c r="K7" s="570"/>
      <c r="L7" s="570"/>
      <c r="M7" s="570"/>
      <c r="N7" s="570"/>
      <c r="O7" s="570"/>
      <c r="P7" s="570"/>
      <c r="Q7" s="570"/>
      <c r="R7" s="570"/>
      <c r="S7" s="570"/>
      <c r="T7" s="570"/>
      <c r="U7" s="570"/>
      <c r="V7" s="570"/>
    </row>
    <row r="8" spans="1:43" ht="21">
      <c r="C8" s="570" t="s">
        <v>1</v>
      </c>
      <c r="D8" s="570"/>
      <c r="E8" s="570"/>
      <c r="F8" s="570"/>
      <c r="G8" s="570"/>
      <c r="H8" s="570"/>
      <c r="I8" s="570"/>
      <c r="J8" s="570"/>
      <c r="K8" s="570"/>
      <c r="L8" s="570"/>
      <c r="M8" s="570"/>
      <c r="N8" s="570"/>
      <c r="O8" s="570"/>
      <c r="P8" s="570"/>
      <c r="Q8" s="570"/>
      <c r="R8" s="570"/>
      <c r="S8" s="570"/>
      <c r="T8" s="570"/>
      <c r="U8" s="570"/>
      <c r="V8" s="570"/>
    </row>
    <row r="9" spans="1:43" ht="21">
      <c r="C9" s="121"/>
      <c r="D9" s="121"/>
      <c r="E9" s="212"/>
      <c r="F9" s="121"/>
      <c r="G9" s="121"/>
      <c r="H9" s="121"/>
      <c r="I9" s="121"/>
      <c r="J9" s="121"/>
      <c r="K9" s="121"/>
      <c r="L9" s="121"/>
      <c r="M9" s="121"/>
      <c r="N9" s="121"/>
      <c r="O9" s="121"/>
      <c r="P9" s="121"/>
      <c r="Q9" s="121"/>
      <c r="R9" s="121"/>
      <c r="S9" s="121"/>
      <c r="T9" s="121"/>
      <c r="U9" s="121"/>
      <c r="V9" s="121"/>
    </row>
    <row r="10" spans="1:43" ht="21">
      <c r="C10" s="213" t="s">
        <v>2</v>
      </c>
      <c r="D10" s="571" t="s">
        <v>405</v>
      </c>
      <c r="E10" s="571"/>
      <c r="F10" s="571"/>
      <c r="G10" s="571"/>
      <c r="H10" s="571"/>
      <c r="I10" s="571"/>
      <c r="J10" s="571"/>
      <c r="K10" s="571"/>
      <c r="L10" s="571"/>
      <c r="M10" s="571"/>
      <c r="N10" s="571"/>
      <c r="O10" s="571"/>
      <c r="P10" s="571"/>
      <c r="Q10" s="571"/>
      <c r="R10" s="571"/>
      <c r="S10" s="571"/>
      <c r="T10" s="571"/>
      <c r="U10" s="571"/>
      <c r="V10" s="571"/>
    </row>
    <row r="11" spans="1:43" ht="21">
      <c r="C11" s="213" t="s">
        <v>4</v>
      </c>
      <c r="D11" s="571" t="s">
        <v>258</v>
      </c>
      <c r="E11" s="571"/>
      <c r="F11" s="571"/>
      <c r="G11" s="571"/>
      <c r="H11" s="571"/>
      <c r="I11" s="571"/>
      <c r="J11" s="571"/>
      <c r="K11" s="571"/>
      <c r="L11" s="571"/>
      <c r="M11" s="571"/>
      <c r="N11" s="571"/>
      <c r="O11" s="571"/>
      <c r="P11" s="571"/>
      <c r="Q11" s="571"/>
      <c r="R11" s="571"/>
      <c r="S11" s="571"/>
      <c r="T11" s="571"/>
      <c r="U11" s="571"/>
      <c r="V11" s="571"/>
    </row>
    <row r="12" spans="1:43" ht="21">
      <c r="C12" s="213" t="s">
        <v>6</v>
      </c>
      <c r="D12" s="572" t="s">
        <v>259</v>
      </c>
      <c r="E12" s="573"/>
      <c r="F12" s="573"/>
      <c r="G12" s="573"/>
      <c r="H12" s="573"/>
      <c r="I12" s="573"/>
      <c r="J12" s="573"/>
      <c r="K12" s="573"/>
      <c r="L12" s="573"/>
      <c r="M12" s="573"/>
      <c r="N12" s="573"/>
      <c r="O12" s="573"/>
      <c r="P12" s="573"/>
      <c r="Q12" s="573"/>
      <c r="R12" s="573"/>
      <c r="S12" s="573"/>
      <c r="T12" s="573"/>
      <c r="U12" s="573"/>
      <c r="V12" s="574"/>
    </row>
    <row r="13" spans="1:43" ht="15.75" thickBot="1"/>
    <row r="14" spans="1:43" ht="15.75" thickBot="1">
      <c r="A14" s="214"/>
      <c r="B14" s="215"/>
      <c r="C14" s="549" t="s">
        <v>7</v>
      </c>
      <c r="D14" s="549" t="s">
        <v>8</v>
      </c>
      <c r="E14" s="549" t="s">
        <v>9</v>
      </c>
      <c r="F14" s="551" t="s">
        <v>10</v>
      </c>
      <c r="G14" s="551"/>
      <c r="H14" s="552" t="s">
        <v>11</v>
      </c>
      <c r="I14" s="551" t="s">
        <v>12</v>
      </c>
      <c r="J14" s="551"/>
      <c r="K14" s="551"/>
      <c r="L14" s="551" t="s">
        <v>13</v>
      </c>
      <c r="M14" s="551"/>
      <c r="N14" s="551"/>
      <c r="O14" s="551" t="s">
        <v>14</v>
      </c>
      <c r="P14" s="551"/>
      <c r="Q14" s="551"/>
      <c r="R14" s="551" t="s">
        <v>15</v>
      </c>
      <c r="S14" s="551"/>
      <c r="T14" s="551"/>
      <c r="U14" s="552" t="s">
        <v>16</v>
      </c>
      <c r="V14" s="552" t="s">
        <v>17</v>
      </c>
      <c r="X14" s="216"/>
      <c r="Y14" s="216"/>
      <c r="Z14" s="216"/>
      <c r="AA14" s="216"/>
      <c r="AB14" s="216"/>
      <c r="AC14" s="216"/>
      <c r="AD14" s="216"/>
      <c r="AE14" s="216"/>
      <c r="AF14" s="216"/>
      <c r="AG14" s="216"/>
      <c r="AH14" s="216"/>
      <c r="AI14" s="216"/>
      <c r="AJ14" s="216"/>
      <c r="AK14" s="216"/>
      <c r="AL14" s="216"/>
      <c r="AM14" s="216"/>
      <c r="AN14" s="216"/>
      <c r="AO14" s="216"/>
      <c r="AP14" s="216"/>
      <c r="AQ14" s="216"/>
    </row>
    <row r="15" spans="1:43" s="7" customFormat="1" ht="27" customHeight="1" thickBot="1">
      <c r="A15" s="35" t="s">
        <v>64</v>
      </c>
      <c r="B15" s="36" t="s">
        <v>65</v>
      </c>
      <c r="C15" s="550"/>
      <c r="D15" s="550"/>
      <c r="E15" s="550"/>
      <c r="F15" s="197" t="s">
        <v>18</v>
      </c>
      <c r="G15" s="197" t="s">
        <v>19</v>
      </c>
      <c r="H15" s="552"/>
      <c r="I15" s="198" t="s">
        <v>20</v>
      </c>
      <c r="J15" s="198" t="s">
        <v>21</v>
      </c>
      <c r="K15" s="198" t="s">
        <v>22</v>
      </c>
      <c r="L15" s="198" t="s">
        <v>23</v>
      </c>
      <c r="M15" s="198" t="s">
        <v>24</v>
      </c>
      <c r="N15" s="198" t="s">
        <v>25</v>
      </c>
      <c r="O15" s="198" t="s">
        <v>26</v>
      </c>
      <c r="P15" s="198" t="s">
        <v>27</v>
      </c>
      <c r="Q15" s="198" t="s">
        <v>28</v>
      </c>
      <c r="R15" s="198" t="s">
        <v>29</v>
      </c>
      <c r="S15" s="198" t="s">
        <v>30</v>
      </c>
      <c r="T15" s="198" t="s">
        <v>31</v>
      </c>
      <c r="U15" s="552"/>
      <c r="V15" s="552"/>
      <c r="X15" s="8" t="s">
        <v>20</v>
      </c>
      <c r="Y15" s="8" t="s">
        <v>21</v>
      </c>
      <c r="Z15" s="8" t="s">
        <v>22</v>
      </c>
      <c r="AA15" s="8" t="s">
        <v>32</v>
      </c>
      <c r="AB15" s="8" t="s">
        <v>33</v>
      </c>
      <c r="AC15" s="8" t="s">
        <v>23</v>
      </c>
      <c r="AD15" s="8" t="s">
        <v>24</v>
      </c>
      <c r="AE15" s="8" t="s">
        <v>25</v>
      </c>
      <c r="AF15" s="8" t="s">
        <v>34</v>
      </c>
      <c r="AG15" s="8" t="s">
        <v>35</v>
      </c>
      <c r="AH15" s="8" t="s">
        <v>26</v>
      </c>
      <c r="AI15" s="8" t="s">
        <v>27</v>
      </c>
      <c r="AJ15" s="8" t="s">
        <v>28</v>
      </c>
      <c r="AK15" s="8" t="s">
        <v>36</v>
      </c>
      <c r="AL15" s="8" t="s">
        <v>37</v>
      </c>
      <c r="AM15" s="8" t="s">
        <v>29</v>
      </c>
      <c r="AN15" s="8" t="s">
        <v>30</v>
      </c>
      <c r="AO15" s="8" t="s">
        <v>31</v>
      </c>
      <c r="AP15" s="8" t="s">
        <v>38</v>
      </c>
      <c r="AQ15" s="8" t="s">
        <v>39</v>
      </c>
    </row>
    <row r="16" spans="1:43" ht="45">
      <c r="C16" s="19" t="s">
        <v>594</v>
      </c>
      <c r="D16" s="19" t="s">
        <v>596</v>
      </c>
      <c r="E16" s="19" t="s">
        <v>597</v>
      </c>
      <c r="F16" s="193" t="s">
        <v>19</v>
      </c>
      <c r="G16" s="193">
        <v>1</v>
      </c>
      <c r="H16" s="217" t="s">
        <v>598</v>
      </c>
      <c r="I16" s="193"/>
      <c r="J16" s="193"/>
      <c r="K16" s="193"/>
      <c r="L16" s="193"/>
      <c r="M16" s="193"/>
      <c r="N16" s="193"/>
      <c r="O16" s="193"/>
      <c r="P16" s="193"/>
      <c r="Q16" s="193"/>
      <c r="R16" s="193"/>
      <c r="S16" s="193"/>
      <c r="T16" s="193"/>
      <c r="U16" s="193"/>
      <c r="V16" s="19"/>
    </row>
    <row r="17" spans="3:22" ht="45">
      <c r="C17" s="13" t="s">
        <v>595</v>
      </c>
      <c r="D17" s="13" t="s">
        <v>600</v>
      </c>
      <c r="E17" s="13" t="s">
        <v>597</v>
      </c>
      <c r="F17" s="14" t="s">
        <v>19</v>
      </c>
      <c r="G17" s="14">
        <v>1</v>
      </c>
      <c r="H17" s="13" t="s">
        <v>599</v>
      </c>
      <c r="I17" s="14"/>
      <c r="J17" s="14"/>
      <c r="K17" s="14"/>
      <c r="L17" s="14"/>
      <c r="M17" s="14"/>
      <c r="N17" s="14"/>
      <c r="O17" s="14"/>
      <c r="P17" s="14"/>
      <c r="Q17" s="14"/>
      <c r="R17" s="14"/>
      <c r="S17" s="14"/>
      <c r="T17" s="14"/>
      <c r="U17" s="14"/>
      <c r="V17" s="13"/>
    </row>
  </sheetData>
  <mergeCells count="16">
    <mergeCell ref="I14:K14"/>
    <mergeCell ref="C7:V7"/>
    <mergeCell ref="C8:V8"/>
    <mergeCell ref="D10:V10"/>
    <mergeCell ref="D11:V11"/>
    <mergeCell ref="D12:V12"/>
    <mergeCell ref="C14:C15"/>
    <mergeCell ref="D14:D15"/>
    <mergeCell ref="E14:E15"/>
    <mergeCell ref="F14:G14"/>
    <mergeCell ref="H14:H15"/>
    <mergeCell ref="L14:N14"/>
    <mergeCell ref="O14:Q14"/>
    <mergeCell ref="R14:T14"/>
    <mergeCell ref="U14:U15"/>
    <mergeCell ref="V14:V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Z41"/>
  <sheetViews>
    <sheetView showGridLines="0" workbookViewId="0">
      <selection sqref="A1:N41"/>
    </sheetView>
  </sheetViews>
  <sheetFormatPr baseColWidth="10" defaultColWidth="9.140625" defaultRowHeight="15"/>
  <sheetData>
    <row r="1" spans="1:26">
      <c r="A1" s="359" t="s">
        <v>688</v>
      </c>
      <c r="B1" s="360"/>
      <c r="C1" s="360"/>
      <c r="D1" s="360"/>
      <c r="E1" s="360"/>
      <c r="F1" s="360"/>
      <c r="G1" s="360"/>
      <c r="H1" s="360"/>
      <c r="I1" s="360"/>
      <c r="J1" s="360"/>
      <c r="K1" s="360"/>
      <c r="L1" s="360"/>
      <c r="M1" s="360"/>
      <c r="N1" s="361"/>
      <c r="O1" s="368" t="s">
        <v>689</v>
      </c>
      <c r="P1" s="368"/>
      <c r="Q1" s="368"/>
      <c r="R1" s="368"/>
      <c r="S1" s="368"/>
      <c r="T1" s="368"/>
      <c r="U1" s="368"/>
      <c r="V1" s="368"/>
      <c r="W1" s="368"/>
      <c r="X1" s="368"/>
      <c r="Y1" s="368"/>
      <c r="Z1" s="369"/>
    </row>
    <row r="2" spans="1:26">
      <c r="A2" s="362"/>
      <c r="B2" s="363"/>
      <c r="C2" s="363"/>
      <c r="D2" s="363"/>
      <c r="E2" s="363"/>
      <c r="F2" s="363"/>
      <c r="G2" s="363"/>
      <c r="H2" s="363"/>
      <c r="I2" s="363"/>
      <c r="J2" s="363"/>
      <c r="K2" s="363"/>
      <c r="L2" s="363"/>
      <c r="M2" s="363"/>
      <c r="N2" s="364"/>
      <c r="O2" s="370"/>
      <c r="P2" s="370"/>
      <c r="Q2" s="370"/>
      <c r="R2" s="370"/>
      <c r="S2" s="370"/>
      <c r="T2" s="370"/>
      <c r="U2" s="370"/>
      <c r="V2" s="370"/>
      <c r="W2" s="370"/>
      <c r="X2" s="370"/>
      <c r="Y2" s="370"/>
      <c r="Z2" s="371"/>
    </row>
    <row r="3" spans="1:26">
      <c r="A3" s="362"/>
      <c r="B3" s="363"/>
      <c r="C3" s="363"/>
      <c r="D3" s="363"/>
      <c r="E3" s="363"/>
      <c r="F3" s="363"/>
      <c r="G3" s="363"/>
      <c r="H3" s="363"/>
      <c r="I3" s="363"/>
      <c r="J3" s="363"/>
      <c r="K3" s="363"/>
      <c r="L3" s="363"/>
      <c r="M3" s="363"/>
      <c r="N3" s="364"/>
      <c r="O3" s="370"/>
      <c r="P3" s="370"/>
      <c r="Q3" s="370"/>
      <c r="R3" s="370"/>
      <c r="S3" s="370"/>
      <c r="T3" s="370"/>
      <c r="U3" s="370"/>
      <c r="V3" s="370"/>
      <c r="W3" s="370"/>
      <c r="X3" s="370"/>
      <c r="Y3" s="370"/>
      <c r="Z3" s="371"/>
    </row>
    <row r="4" spans="1:26">
      <c r="A4" s="362"/>
      <c r="B4" s="363"/>
      <c r="C4" s="363"/>
      <c r="D4" s="363"/>
      <c r="E4" s="363"/>
      <c r="F4" s="363"/>
      <c r="G4" s="363"/>
      <c r="H4" s="363"/>
      <c r="I4" s="363"/>
      <c r="J4" s="363"/>
      <c r="K4" s="363"/>
      <c r="L4" s="363"/>
      <c r="M4" s="363"/>
      <c r="N4" s="364"/>
      <c r="O4" s="370"/>
      <c r="P4" s="370"/>
      <c r="Q4" s="370"/>
      <c r="R4" s="370"/>
      <c r="S4" s="370"/>
      <c r="T4" s="370"/>
      <c r="U4" s="370"/>
      <c r="V4" s="370"/>
      <c r="W4" s="370"/>
      <c r="X4" s="370"/>
      <c r="Y4" s="370"/>
      <c r="Z4" s="371"/>
    </row>
    <row r="5" spans="1:26">
      <c r="A5" s="362"/>
      <c r="B5" s="363"/>
      <c r="C5" s="363"/>
      <c r="D5" s="363"/>
      <c r="E5" s="363"/>
      <c r="F5" s="363"/>
      <c r="G5" s="363"/>
      <c r="H5" s="363"/>
      <c r="I5" s="363"/>
      <c r="J5" s="363"/>
      <c r="K5" s="363"/>
      <c r="L5" s="363"/>
      <c r="M5" s="363"/>
      <c r="N5" s="364"/>
      <c r="O5" s="370"/>
      <c r="P5" s="370"/>
      <c r="Q5" s="370"/>
      <c r="R5" s="370"/>
      <c r="S5" s="370"/>
      <c r="T5" s="370"/>
      <c r="U5" s="370"/>
      <c r="V5" s="370"/>
      <c r="W5" s="370"/>
      <c r="X5" s="370"/>
      <c r="Y5" s="370"/>
      <c r="Z5" s="371"/>
    </row>
    <row r="6" spans="1:26">
      <c r="A6" s="362"/>
      <c r="B6" s="363"/>
      <c r="C6" s="363"/>
      <c r="D6" s="363"/>
      <c r="E6" s="363"/>
      <c r="F6" s="363"/>
      <c r="G6" s="363"/>
      <c r="H6" s="363"/>
      <c r="I6" s="363"/>
      <c r="J6" s="363"/>
      <c r="K6" s="363"/>
      <c r="L6" s="363"/>
      <c r="M6" s="363"/>
      <c r="N6" s="364"/>
      <c r="O6" s="370"/>
      <c r="P6" s="370"/>
      <c r="Q6" s="370"/>
      <c r="R6" s="370"/>
      <c r="S6" s="370"/>
      <c r="T6" s="370"/>
      <c r="U6" s="370"/>
      <c r="V6" s="370"/>
      <c r="W6" s="370"/>
      <c r="X6" s="370"/>
      <c r="Y6" s="370"/>
      <c r="Z6" s="371"/>
    </row>
    <row r="7" spans="1:26">
      <c r="A7" s="362"/>
      <c r="B7" s="363"/>
      <c r="C7" s="363"/>
      <c r="D7" s="363"/>
      <c r="E7" s="363"/>
      <c r="F7" s="363"/>
      <c r="G7" s="363"/>
      <c r="H7" s="363"/>
      <c r="I7" s="363"/>
      <c r="J7" s="363"/>
      <c r="K7" s="363"/>
      <c r="L7" s="363"/>
      <c r="M7" s="363"/>
      <c r="N7" s="364"/>
      <c r="O7" s="370"/>
      <c r="P7" s="370"/>
      <c r="Q7" s="370"/>
      <c r="R7" s="370"/>
      <c r="S7" s="370"/>
      <c r="T7" s="370"/>
      <c r="U7" s="370"/>
      <c r="V7" s="370"/>
      <c r="W7" s="370"/>
      <c r="X7" s="370"/>
      <c r="Y7" s="370"/>
      <c r="Z7" s="371"/>
    </row>
    <row r="8" spans="1:26">
      <c r="A8" s="362"/>
      <c r="B8" s="363"/>
      <c r="C8" s="363"/>
      <c r="D8" s="363"/>
      <c r="E8" s="363"/>
      <c r="F8" s="363"/>
      <c r="G8" s="363"/>
      <c r="H8" s="363"/>
      <c r="I8" s="363"/>
      <c r="J8" s="363"/>
      <c r="K8" s="363"/>
      <c r="L8" s="363"/>
      <c r="M8" s="363"/>
      <c r="N8" s="364"/>
      <c r="O8" s="370"/>
      <c r="P8" s="370"/>
      <c r="Q8" s="370"/>
      <c r="R8" s="370"/>
      <c r="S8" s="370"/>
      <c r="T8" s="370"/>
      <c r="U8" s="370"/>
      <c r="V8" s="370"/>
      <c r="W8" s="370"/>
      <c r="X8" s="370"/>
      <c r="Y8" s="370"/>
      <c r="Z8" s="371"/>
    </row>
    <row r="9" spans="1:26">
      <c r="A9" s="362"/>
      <c r="B9" s="363"/>
      <c r="C9" s="363"/>
      <c r="D9" s="363"/>
      <c r="E9" s="363"/>
      <c r="F9" s="363"/>
      <c r="G9" s="363"/>
      <c r="H9" s="363"/>
      <c r="I9" s="363"/>
      <c r="J9" s="363"/>
      <c r="K9" s="363"/>
      <c r="L9" s="363"/>
      <c r="M9" s="363"/>
      <c r="N9" s="364"/>
      <c r="O9" s="370"/>
      <c r="P9" s="370"/>
      <c r="Q9" s="370"/>
      <c r="R9" s="370"/>
      <c r="S9" s="370"/>
      <c r="T9" s="370"/>
      <c r="U9" s="370"/>
      <c r="V9" s="370"/>
      <c r="W9" s="370"/>
      <c r="X9" s="370"/>
      <c r="Y9" s="370"/>
      <c r="Z9" s="371"/>
    </row>
    <row r="10" spans="1:26">
      <c r="A10" s="362"/>
      <c r="B10" s="363"/>
      <c r="C10" s="363"/>
      <c r="D10" s="363"/>
      <c r="E10" s="363"/>
      <c r="F10" s="363"/>
      <c r="G10" s="363"/>
      <c r="H10" s="363"/>
      <c r="I10" s="363"/>
      <c r="J10" s="363"/>
      <c r="K10" s="363"/>
      <c r="L10" s="363"/>
      <c r="M10" s="363"/>
      <c r="N10" s="364"/>
      <c r="O10" s="370"/>
      <c r="P10" s="370"/>
      <c r="Q10" s="370"/>
      <c r="R10" s="370"/>
      <c r="S10" s="370"/>
      <c r="T10" s="370"/>
      <c r="U10" s="370"/>
      <c r="V10" s="370"/>
      <c r="W10" s="370"/>
      <c r="X10" s="370"/>
      <c r="Y10" s="370"/>
      <c r="Z10" s="371"/>
    </row>
    <row r="11" spans="1:26">
      <c r="A11" s="362"/>
      <c r="B11" s="363"/>
      <c r="C11" s="363"/>
      <c r="D11" s="363"/>
      <c r="E11" s="363"/>
      <c r="F11" s="363"/>
      <c r="G11" s="363"/>
      <c r="H11" s="363"/>
      <c r="I11" s="363"/>
      <c r="J11" s="363"/>
      <c r="K11" s="363"/>
      <c r="L11" s="363"/>
      <c r="M11" s="363"/>
      <c r="N11" s="364"/>
      <c r="O11" s="370"/>
      <c r="P11" s="370"/>
      <c r="Q11" s="370"/>
      <c r="R11" s="370"/>
      <c r="S11" s="370"/>
      <c r="T11" s="370"/>
      <c r="U11" s="370"/>
      <c r="V11" s="370"/>
      <c r="W11" s="370"/>
      <c r="X11" s="370"/>
      <c r="Y11" s="370"/>
      <c r="Z11" s="371"/>
    </row>
    <row r="12" spans="1:26">
      <c r="A12" s="362"/>
      <c r="B12" s="363"/>
      <c r="C12" s="363"/>
      <c r="D12" s="363"/>
      <c r="E12" s="363"/>
      <c r="F12" s="363"/>
      <c r="G12" s="363"/>
      <c r="H12" s="363"/>
      <c r="I12" s="363"/>
      <c r="J12" s="363"/>
      <c r="K12" s="363"/>
      <c r="L12" s="363"/>
      <c r="M12" s="363"/>
      <c r="N12" s="364"/>
      <c r="O12" s="370"/>
      <c r="P12" s="370"/>
      <c r="Q12" s="370"/>
      <c r="R12" s="370"/>
      <c r="S12" s="370"/>
      <c r="T12" s="370"/>
      <c r="U12" s="370"/>
      <c r="V12" s="370"/>
      <c r="W12" s="370"/>
      <c r="X12" s="370"/>
      <c r="Y12" s="370"/>
      <c r="Z12" s="371"/>
    </row>
    <row r="13" spans="1:26">
      <c r="A13" s="362"/>
      <c r="B13" s="363"/>
      <c r="C13" s="363"/>
      <c r="D13" s="363"/>
      <c r="E13" s="363"/>
      <c r="F13" s="363"/>
      <c r="G13" s="363"/>
      <c r="H13" s="363"/>
      <c r="I13" s="363"/>
      <c r="J13" s="363"/>
      <c r="K13" s="363"/>
      <c r="L13" s="363"/>
      <c r="M13" s="363"/>
      <c r="N13" s="364"/>
      <c r="O13" s="370"/>
      <c r="P13" s="370"/>
      <c r="Q13" s="370"/>
      <c r="R13" s="370"/>
      <c r="S13" s="370"/>
      <c r="T13" s="370"/>
      <c r="U13" s="370"/>
      <c r="V13" s="370"/>
      <c r="W13" s="370"/>
      <c r="X13" s="370"/>
      <c r="Y13" s="370"/>
      <c r="Z13" s="371"/>
    </row>
    <row r="14" spans="1:26">
      <c r="A14" s="362"/>
      <c r="B14" s="363"/>
      <c r="C14" s="363"/>
      <c r="D14" s="363"/>
      <c r="E14" s="363"/>
      <c r="F14" s="363"/>
      <c r="G14" s="363"/>
      <c r="H14" s="363"/>
      <c r="I14" s="363"/>
      <c r="J14" s="363"/>
      <c r="K14" s="363"/>
      <c r="L14" s="363"/>
      <c r="M14" s="363"/>
      <c r="N14" s="364"/>
      <c r="O14" s="370"/>
      <c r="P14" s="370"/>
      <c r="Q14" s="370"/>
      <c r="R14" s="370"/>
      <c r="S14" s="370"/>
      <c r="T14" s="370"/>
      <c r="U14" s="370"/>
      <c r="V14" s="370"/>
      <c r="W14" s="370"/>
      <c r="X14" s="370"/>
      <c r="Y14" s="370"/>
      <c r="Z14" s="371"/>
    </row>
    <row r="15" spans="1:26">
      <c r="A15" s="362"/>
      <c r="B15" s="363"/>
      <c r="C15" s="363"/>
      <c r="D15" s="363"/>
      <c r="E15" s="363"/>
      <c r="F15" s="363"/>
      <c r="G15" s="363"/>
      <c r="H15" s="363"/>
      <c r="I15" s="363"/>
      <c r="J15" s="363"/>
      <c r="K15" s="363"/>
      <c r="L15" s="363"/>
      <c r="M15" s="363"/>
      <c r="N15" s="364"/>
      <c r="O15" s="370"/>
      <c r="P15" s="370"/>
      <c r="Q15" s="370"/>
      <c r="R15" s="370"/>
      <c r="S15" s="370"/>
      <c r="T15" s="370"/>
      <c r="U15" s="370"/>
      <c r="V15" s="370"/>
      <c r="W15" s="370"/>
      <c r="X15" s="370"/>
      <c r="Y15" s="370"/>
      <c r="Z15" s="371"/>
    </row>
    <row r="16" spans="1:26">
      <c r="A16" s="362"/>
      <c r="B16" s="363"/>
      <c r="C16" s="363"/>
      <c r="D16" s="363"/>
      <c r="E16" s="363"/>
      <c r="F16" s="363"/>
      <c r="G16" s="363"/>
      <c r="H16" s="363"/>
      <c r="I16" s="363"/>
      <c r="J16" s="363"/>
      <c r="K16" s="363"/>
      <c r="L16" s="363"/>
      <c r="M16" s="363"/>
      <c r="N16" s="364"/>
      <c r="O16" s="370"/>
      <c r="P16" s="370"/>
      <c r="Q16" s="370"/>
      <c r="R16" s="370"/>
      <c r="S16" s="370"/>
      <c r="T16" s="370"/>
      <c r="U16" s="370"/>
      <c r="V16" s="370"/>
      <c r="W16" s="370"/>
      <c r="X16" s="370"/>
      <c r="Y16" s="370"/>
      <c r="Z16" s="371"/>
    </row>
    <row r="17" spans="1:26">
      <c r="A17" s="362"/>
      <c r="B17" s="363"/>
      <c r="C17" s="363"/>
      <c r="D17" s="363"/>
      <c r="E17" s="363"/>
      <c r="F17" s="363"/>
      <c r="G17" s="363"/>
      <c r="H17" s="363"/>
      <c r="I17" s="363"/>
      <c r="J17" s="363"/>
      <c r="K17" s="363"/>
      <c r="L17" s="363"/>
      <c r="M17" s="363"/>
      <c r="N17" s="364"/>
      <c r="O17" s="370"/>
      <c r="P17" s="370"/>
      <c r="Q17" s="370"/>
      <c r="R17" s="370"/>
      <c r="S17" s="370"/>
      <c r="T17" s="370"/>
      <c r="U17" s="370"/>
      <c r="V17" s="370"/>
      <c r="W17" s="370"/>
      <c r="X17" s="370"/>
      <c r="Y17" s="370"/>
      <c r="Z17" s="371"/>
    </row>
    <row r="18" spans="1:26">
      <c r="A18" s="362"/>
      <c r="B18" s="363"/>
      <c r="C18" s="363"/>
      <c r="D18" s="363"/>
      <c r="E18" s="363"/>
      <c r="F18" s="363"/>
      <c r="G18" s="363"/>
      <c r="H18" s="363"/>
      <c r="I18" s="363"/>
      <c r="J18" s="363"/>
      <c r="K18" s="363"/>
      <c r="L18" s="363"/>
      <c r="M18" s="363"/>
      <c r="N18" s="364"/>
      <c r="O18" s="370"/>
      <c r="P18" s="370"/>
      <c r="Q18" s="370"/>
      <c r="R18" s="370"/>
      <c r="S18" s="370"/>
      <c r="T18" s="370"/>
      <c r="U18" s="370"/>
      <c r="V18" s="370"/>
      <c r="W18" s="370"/>
      <c r="X18" s="370"/>
      <c r="Y18" s="370"/>
      <c r="Z18" s="371"/>
    </row>
    <row r="19" spans="1:26">
      <c r="A19" s="362"/>
      <c r="B19" s="363"/>
      <c r="C19" s="363"/>
      <c r="D19" s="363"/>
      <c r="E19" s="363"/>
      <c r="F19" s="363"/>
      <c r="G19" s="363"/>
      <c r="H19" s="363"/>
      <c r="I19" s="363"/>
      <c r="J19" s="363"/>
      <c r="K19" s="363"/>
      <c r="L19" s="363"/>
      <c r="M19" s="363"/>
      <c r="N19" s="364"/>
      <c r="O19" s="370"/>
      <c r="P19" s="370"/>
      <c r="Q19" s="370"/>
      <c r="R19" s="370"/>
      <c r="S19" s="370"/>
      <c r="T19" s="370"/>
      <c r="U19" s="370"/>
      <c r="V19" s="370"/>
      <c r="W19" s="370"/>
      <c r="X19" s="370"/>
      <c r="Y19" s="370"/>
      <c r="Z19" s="371"/>
    </row>
    <row r="20" spans="1:26">
      <c r="A20" s="362"/>
      <c r="B20" s="363"/>
      <c r="C20" s="363"/>
      <c r="D20" s="363"/>
      <c r="E20" s="363"/>
      <c r="F20" s="363"/>
      <c r="G20" s="363"/>
      <c r="H20" s="363"/>
      <c r="I20" s="363"/>
      <c r="J20" s="363"/>
      <c r="K20" s="363"/>
      <c r="L20" s="363"/>
      <c r="M20" s="363"/>
      <c r="N20" s="364"/>
      <c r="O20" s="370"/>
      <c r="P20" s="370"/>
      <c r="Q20" s="370"/>
      <c r="R20" s="370"/>
      <c r="S20" s="370"/>
      <c r="T20" s="370"/>
      <c r="U20" s="370"/>
      <c r="V20" s="370"/>
      <c r="W20" s="370"/>
      <c r="X20" s="370"/>
      <c r="Y20" s="370"/>
      <c r="Z20" s="371"/>
    </row>
    <row r="21" spans="1:26">
      <c r="A21" s="362"/>
      <c r="B21" s="363"/>
      <c r="C21" s="363"/>
      <c r="D21" s="363"/>
      <c r="E21" s="363"/>
      <c r="F21" s="363"/>
      <c r="G21" s="363"/>
      <c r="H21" s="363"/>
      <c r="I21" s="363"/>
      <c r="J21" s="363"/>
      <c r="K21" s="363"/>
      <c r="L21" s="363"/>
      <c r="M21" s="363"/>
      <c r="N21" s="364"/>
      <c r="O21" s="370"/>
      <c r="P21" s="370"/>
      <c r="Q21" s="370"/>
      <c r="R21" s="370"/>
      <c r="S21" s="370"/>
      <c r="T21" s="370"/>
      <c r="U21" s="370"/>
      <c r="V21" s="370"/>
      <c r="W21" s="370"/>
      <c r="X21" s="370"/>
      <c r="Y21" s="370"/>
      <c r="Z21" s="371"/>
    </row>
    <row r="22" spans="1:26">
      <c r="A22" s="362"/>
      <c r="B22" s="363"/>
      <c r="C22" s="363"/>
      <c r="D22" s="363"/>
      <c r="E22" s="363"/>
      <c r="F22" s="363"/>
      <c r="G22" s="363"/>
      <c r="H22" s="363"/>
      <c r="I22" s="363"/>
      <c r="J22" s="363"/>
      <c r="K22" s="363"/>
      <c r="L22" s="363"/>
      <c r="M22" s="363"/>
      <c r="N22" s="364"/>
      <c r="O22" s="370"/>
      <c r="P22" s="370"/>
      <c r="Q22" s="370"/>
      <c r="R22" s="370"/>
      <c r="S22" s="370"/>
      <c r="T22" s="370"/>
      <c r="U22" s="370"/>
      <c r="V22" s="370"/>
      <c r="W22" s="370"/>
      <c r="X22" s="370"/>
      <c r="Y22" s="370"/>
      <c r="Z22" s="371"/>
    </row>
    <row r="23" spans="1:26">
      <c r="A23" s="362"/>
      <c r="B23" s="363"/>
      <c r="C23" s="363"/>
      <c r="D23" s="363"/>
      <c r="E23" s="363"/>
      <c r="F23" s="363"/>
      <c r="G23" s="363"/>
      <c r="H23" s="363"/>
      <c r="I23" s="363"/>
      <c r="J23" s="363"/>
      <c r="K23" s="363"/>
      <c r="L23" s="363"/>
      <c r="M23" s="363"/>
      <c r="N23" s="364"/>
      <c r="O23" s="370"/>
      <c r="P23" s="370"/>
      <c r="Q23" s="370"/>
      <c r="R23" s="370"/>
      <c r="S23" s="370"/>
      <c r="T23" s="370"/>
      <c r="U23" s="370"/>
      <c r="V23" s="370"/>
      <c r="W23" s="370"/>
      <c r="X23" s="370"/>
      <c r="Y23" s="370"/>
      <c r="Z23" s="371"/>
    </row>
    <row r="24" spans="1:26">
      <c r="A24" s="362"/>
      <c r="B24" s="363"/>
      <c r="C24" s="363"/>
      <c r="D24" s="363"/>
      <c r="E24" s="363"/>
      <c r="F24" s="363"/>
      <c r="G24" s="363"/>
      <c r="H24" s="363"/>
      <c r="I24" s="363"/>
      <c r="J24" s="363"/>
      <c r="K24" s="363"/>
      <c r="L24" s="363"/>
      <c r="M24" s="363"/>
      <c r="N24" s="364"/>
      <c r="O24" s="370"/>
      <c r="P24" s="370"/>
      <c r="Q24" s="370"/>
      <c r="R24" s="370"/>
      <c r="S24" s="370"/>
      <c r="T24" s="370"/>
      <c r="U24" s="370"/>
      <c r="V24" s="370"/>
      <c r="W24" s="370"/>
      <c r="X24" s="370"/>
      <c r="Y24" s="370"/>
      <c r="Z24" s="371"/>
    </row>
    <row r="25" spans="1:26">
      <c r="A25" s="362"/>
      <c r="B25" s="363"/>
      <c r="C25" s="363"/>
      <c r="D25" s="363"/>
      <c r="E25" s="363"/>
      <c r="F25" s="363"/>
      <c r="G25" s="363"/>
      <c r="H25" s="363"/>
      <c r="I25" s="363"/>
      <c r="J25" s="363"/>
      <c r="K25" s="363"/>
      <c r="L25" s="363"/>
      <c r="M25" s="363"/>
      <c r="N25" s="364"/>
      <c r="O25" s="370"/>
      <c r="P25" s="370"/>
      <c r="Q25" s="370"/>
      <c r="R25" s="370"/>
      <c r="S25" s="370"/>
      <c r="T25" s="370"/>
      <c r="U25" s="370"/>
      <c r="V25" s="370"/>
      <c r="W25" s="370"/>
      <c r="X25" s="370"/>
      <c r="Y25" s="370"/>
      <c r="Z25" s="371"/>
    </row>
    <row r="26" spans="1:26">
      <c r="A26" s="362"/>
      <c r="B26" s="363"/>
      <c r="C26" s="363"/>
      <c r="D26" s="363"/>
      <c r="E26" s="363"/>
      <c r="F26" s="363"/>
      <c r="G26" s="363"/>
      <c r="H26" s="363"/>
      <c r="I26" s="363"/>
      <c r="J26" s="363"/>
      <c r="K26" s="363"/>
      <c r="L26" s="363"/>
      <c r="M26" s="363"/>
      <c r="N26" s="364"/>
      <c r="O26" s="370"/>
      <c r="P26" s="370"/>
      <c r="Q26" s="370"/>
      <c r="R26" s="370"/>
      <c r="S26" s="370"/>
      <c r="T26" s="370"/>
      <c r="U26" s="370"/>
      <c r="V26" s="370"/>
      <c r="W26" s="370"/>
      <c r="X26" s="370"/>
      <c r="Y26" s="370"/>
      <c r="Z26" s="371"/>
    </row>
    <row r="27" spans="1:26">
      <c r="A27" s="362"/>
      <c r="B27" s="363"/>
      <c r="C27" s="363"/>
      <c r="D27" s="363"/>
      <c r="E27" s="363"/>
      <c r="F27" s="363"/>
      <c r="G27" s="363"/>
      <c r="H27" s="363"/>
      <c r="I27" s="363"/>
      <c r="J27" s="363"/>
      <c r="K27" s="363"/>
      <c r="L27" s="363"/>
      <c r="M27" s="363"/>
      <c r="N27" s="364"/>
      <c r="O27" s="370"/>
      <c r="P27" s="370"/>
      <c r="Q27" s="370"/>
      <c r="R27" s="370"/>
      <c r="S27" s="370"/>
      <c r="T27" s="370"/>
      <c r="U27" s="370"/>
      <c r="V27" s="370"/>
      <c r="W27" s="370"/>
      <c r="X27" s="370"/>
      <c r="Y27" s="370"/>
      <c r="Z27" s="371"/>
    </row>
    <row r="28" spans="1:26">
      <c r="A28" s="362"/>
      <c r="B28" s="363"/>
      <c r="C28" s="363"/>
      <c r="D28" s="363"/>
      <c r="E28" s="363"/>
      <c r="F28" s="363"/>
      <c r="G28" s="363"/>
      <c r="H28" s="363"/>
      <c r="I28" s="363"/>
      <c r="J28" s="363"/>
      <c r="K28" s="363"/>
      <c r="L28" s="363"/>
      <c r="M28" s="363"/>
      <c r="N28" s="364"/>
      <c r="O28" s="370"/>
      <c r="P28" s="370"/>
      <c r="Q28" s="370"/>
      <c r="R28" s="370"/>
      <c r="S28" s="370"/>
      <c r="T28" s="370"/>
      <c r="U28" s="370"/>
      <c r="V28" s="370"/>
      <c r="W28" s="370"/>
      <c r="X28" s="370"/>
      <c r="Y28" s="370"/>
      <c r="Z28" s="371"/>
    </row>
    <row r="29" spans="1:26">
      <c r="A29" s="362"/>
      <c r="B29" s="363"/>
      <c r="C29" s="363"/>
      <c r="D29" s="363"/>
      <c r="E29" s="363"/>
      <c r="F29" s="363"/>
      <c r="G29" s="363"/>
      <c r="H29" s="363"/>
      <c r="I29" s="363"/>
      <c r="J29" s="363"/>
      <c r="K29" s="363"/>
      <c r="L29" s="363"/>
      <c r="M29" s="363"/>
      <c r="N29" s="364"/>
      <c r="O29" s="370"/>
      <c r="P29" s="370"/>
      <c r="Q29" s="370"/>
      <c r="R29" s="370"/>
      <c r="S29" s="370"/>
      <c r="T29" s="370"/>
      <c r="U29" s="370"/>
      <c r="V29" s="370"/>
      <c r="W29" s="370"/>
      <c r="X29" s="370"/>
      <c r="Y29" s="370"/>
      <c r="Z29" s="371"/>
    </row>
    <row r="30" spans="1:26">
      <c r="A30" s="362"/>
      <c r="B30" s="363"/>
      <c r="C30" s="363"/>
      <c r="D30" s="363"/>
      <c r="E30" s="363"/>
      <c r="F30" s="363"/>
      <c r="G30" s="363"/>
      <c r="H30" s="363"/>
      <c r="I30" s="363"/>
      <c r="J30" s="363"/>
      <c r="K30" s="363"/>
      <c r="L30" s="363"/>
      <c r="M30" s="363"/>
      <c r="N30" s="364"/>
      <c r="O30" s="370"/>
      <c r="P30" s="370"/>
      <c r="Q30" s="370"/>
      <c r="R30" s="370"/>
      <c r="S30" s="370"/>
      <c r="T30" s="370"/>
      <c r="U30" s="370"/>
      <c r="V30" s="370"/>
      <c r="W30" s="370"/>
      <c r="X30" s="370"/>
      <c r="Y30" s="370"/>
      <c r="Z30" s="371"/>
    </row>
    <row r="31" spans="1:26">
      <c r="A31" s="362"/>
      <c r="B31" s="363"/>
      <c r="C31" s="363"/>
      <c r="D31" s="363"/>
      <c r="E31" s="363"/>
      <c r="F31" s="363"/>
      <c r="G31" s="363"/>
      <c r="H31" s="363"/>
      <c r="I31" s="363"/>
      <c r="J31" s="363"/>
      <c r="K31" s="363"/>
      <c r="L31" s="363"/>
      <c r="M31" s="363"/>
      <c r="N31" s="364"/>
      <c r="O31" s="370"/>
      <c r="P31" s="370"/>
      <c r="Q31" s="370"/>
      <c r="R31" s="370"/>
      <c r="S31" s="370"/>
      <c r="T31" s="370"/>
      <c r="U31" s="370"/>
      <c r="V31" s="370"/>
      <c r="W31" s="370"/>
      <c r="X31" s="370"/>
      <c r="Y31" s="370"/>
      <c r="Z31" s="371"/>
    </row>
    <row r="32" spans="1:26">
      <c r="A32" s="362"/>
      <c r="B32" s="363"/>
      <c r="C32" s="363"/>
      <c r="D32" s="363"/>
      <c r="E32" s="363"/>
      <c r="F32" s="363"/>
      <c r="G32" s="363"/>
      <c r="H32" s="363"/>
      <c r="I32" s="363"/>
      <c r="J32" s="363"/>
      <c r="K32" s="363"/>
      <c r="L32" s="363"/>
      <c r="M32" s="363"/>
      <c r="N32" s="364"/>
      <c r="O32" s="370"/>
      <c r="P32" s="370"/>
      <c r="Q32" s="370"/>
      <c r="R32" s="370"/>
      <c r="S32" s="370"/>
      <c r="T32" s="370"/>
      <c r="U32" s="370"/>
      <c r="V32" s="370"/>
      <c r="W32" s="370"/>
      <c r="X32" s="370"/>
      <c r="Y32" s="370"/>
      <c r="Z32" s="371"/>
    </row>
    <row r="33" spans="1:26">
      <c r="A33" s="362"/>
      <c r="B33" s="363"/>
      <c r="C33" s="363"/>
      <c r="D33" s="363"/>
      <c r="E33" s="363"/>
      <c r="F33" s="363"/>
      <c r="G33" s="363"/>
      <c r="H33" s="363"/>
      <c r="I33" s="363"/>
      <c r="J33" s="363"/>
      <c r="K33" s="363"/>
      <c r="L33" s="363"/>
      <c r="M33" s="363"/>
      <c r="N33" s="364"/>
      <c r="O33" s="370"/>
      <c r="P33" s="370"/>
      <c r="Q33" s="370"/>
      <c r="R33" s="370"/>
      <c r="S33" s="370"/>
      <c r="T33" s="370"/>
      <c r="U33" s="370"/>
      <c r="V33" s="370"/>
      <c r="W33" s="370"/>
      <c r="X33" s="370"/>
      <c r="Y33" s="370"/>
      <c r="Z33" s="371"/>
    </row>
    <row r="34" spans="1:26">
      <c r="A34" s="362"/>
      <c r="B34" s="363"/>
      <c r="C34" s="363"/>
      <c r="D34" s="363"/>
      <c r="E34" s="363"/>
      <c r="F34" s="363"/>
      <c r="G34" s="363"/>
      <c r="H34" s="363"/>
      <c r="I34" s="363"/>
      <c r="J34" s="363"/>
      <c r="K34" s="363"/>
      <c r="L34" s="363"/>
      <c r="M34" s="363"/>
      <c r="N34" s="364"/>
      <c r="O34" s="370"/>
      <c r="P34" s="370"/>
      <c r="Q34" s="370"/>
      <c r="R34" s="370"/>
      <c r="S34" s="370"/>
      <c r="T34" s="370"/>
      <c r="U34" s="370"/>
      <c r="V34" s="370"/>
      <c r="W34" s="370"/>
      <c r="X34" s="370"/>
      <c r="Y34" s="370"/>
      <c r="Z34" s="371"/>
    </row>
    <row r="35" spans="1:26">
      <c r="A35" s="362"/>
      <c r="B35" s="363"/>
      <c r="C35" s="363"/>
      <c r="D35" s="363"/>
      <c r="E35" s="363"/>
      <c r="F35" s="363"/>
      <c r="G35" s="363"/>
      <c r="H35" s="363"/>
      <c r="I35" s="363"/>
      <c r="J35" s="363"/>
      <c r="K35" s="363"/>
      <c r="L35" s="363"/>
      <c r="M35" s="363"/>
      <c r="N35" s="364"/>
      <c r="O35" s="370"/>
      <c r="P35" s="370"/>
      <c r="Q35" s="370"/>
      <c r="R35" s="370"/>
      <c r="S35" s="370"/>
      <c r="T35" s="370"/>
      <c r="U35" s="370"/>
      <c r="V35" s="370"/>
      <c r="W35" s="370"/>
      <c r="X35" s="370"/>
      <c r="Y35" s="370"/>
      <c r="Z35" s="371"/>
    </row>
    <row r="36" spans="1:26">
      <c r="A36" s="362"/>
      <c r="B36" s="363"/>
      <c r="C36" s="363"/>
      <c r="D36" s="363"/>
      <c r="E36" s="363"/>
      <c r="F36" s="363"/>
      <c r="G36" s="363"/>
      <c r="H36" s="363"/>
      <c r="I36" s="363"/>
      <c r="J36" s="363"/>
      <c r="K36" s="363"/>
      <c r="L36" s="363"/>
      <c r="M36" s="363"/>
      <c r="N36" s="364"/>
      <c r="O36" s="370"/>
      <c r="P36" s="370"/>
      <c r="Q36" s="370"/>
      <c r="R36" s="370"/>
      <c r="S36" s="370"/>
      <c r="T36" s="370"/>
      <c r="U36" s="370"/>
      <c r="V36" s="370"/>
      <c r="W36" s="370"/>
      <c r="X36" s="370"/>
      <c r="Y36" s="370"/>
      <c r="Z36" s="371"/>
    </row>
    <row r="37" spans="1:26">
      <c r="A37" s="362"/>
      <c r="B37" s="363"/>
      <c r="C37" s="363"/>
      <c r="D37" s="363"/>
      <c r="E37" s="363"/>
      <c r="F37" s="363"/>
      <c r="G37" s="363"/>
      <c r="H37" s="363"/>
      <c r="I37" s="363"/>
      <c r="J37" s="363"/>
      <c r="K37" s="363"/>
      <c r="L37" s="363"/>
      <c r="M37" s="363"/>
      <c r="N37" s="364"/>
      <c r="O37" s="370"/>
      <c r="P37" s="370"/>
      <c r="Q37" s="370"/>
      <c r="R37" s="370"/>
      <c r="S37" s="370"/>
      <c r="T37" s="370"/>
      <c r="U37" s="370"/>
      <c r="V37" s="370"/>
      <c r="W37" s="370"/>
      <c r="X37" s="370"/>
      <c r="Y37" s="370"/>
      <c r="Z37" s="371"/>
    </row>
    <row r="38" spans="1:26">
      <c r="A38" s="362"/>
      <c r="B38" s="363"/>
      <c r="C38" s="363"/>
      <c r="D38" s="363"/>
      <c r="E38" s="363"/>
      <c r="F38" s="363"/>
      <c r="G38" s="363"/>
      <c r="H38" s="363"/>
      <c r="I38" s="363"/>
      <c r="J38" s="363"/>
      <c r="K38" s="363"/>
      <c r="L38" s="363"/>
      <c r="M38" s="363"/>
      <c r="N38" s="364"/>
      <c r="O38" s="370"/>
      <c r="P38" s="370"/>
      <c r="Q38" s="370"/>
      <c r="R38" s="370"/>
      <c r="S38" s="370"/>
      <c r="T38" s="370"/>
      <c r="U38" s="370"/>
      <c r="V38" s="370"/>
      <c r="W38" s="370"/>
      <c r="X38" s="370"/>
      <c r="Y38" s="370"/>
      <c r="Z38" s="371"/>
    </row>
    <row r="39" spans="1:26">
      <c r="A39" s="362"/>
      <c r="B39" s="363"/>
      <c r="C39" s="363"/>
      <c r="D39" s="363"/>
      <c r="E39" s="363"/>
      <c r="F39" s="363"/>
      <c r="G39" s="363"/>
      <c r="H39" s="363"/>
      <c r="I39" s="363"/>
      <c r="J39" s="363"/>
      <c r="K39" s="363"/>
      <c r="L39" s="363"/>
      <c r="M39" s="363"/>
      <c r="N39" s="364"/>
      <c r="O39" s="370"/>
      <c r="P39" s="370"/>
      <c r="Q39" s="370"/>
      <c r="R39" s="370"/>
      <c r="S39" s="370"/>
      <c r="T39" s="370"/>
      <c r="U39" s="370"/>
      <c r="V39" s="370"/>
      <c r="W39" s="370"/>
      <c r="X39" s="370"/>
      <c r="Y39" s="370"/>
      <c r="Z39" s="371"/>
    </row>
    <row r="40" spans="1:26">
      <c r="A40" s="362"/>
      <c r="B40" s="363"/>
      <c r="C40" s="363"/>
      <c r="D40" s="363"/>
      <c r="E40" s="363"/>
      <c r="F40" s="363"/>
      <c r="G40" s="363"/>
      <c r="H40" s="363"/>
      <c r="I40" s="363"/>
      <c r="J40" s="363"/>
      <c r="K40" s="363"/>
      <c r="L40" s="363"/>
      <c r="M40" s="363"/>
      <c r="N40" s="364"/>
      <c r="O40" s="370"/>
      <c r="P40" s="370"/>
      <c r="Q40" s="370"/>
      <c r="R40" s="370"/>
      <c r="S40" s="370"/>
      <c r="T40" s="370"/>
      <c r="U40" s="370"/>
      <c r="V40" s="370"/>
      <c r="W40" s="370"/>
      <c r="X40" s="370"/>
      <c r="Y40" s="370"/>
      <c r="Z40" s="371"/>
    </row>
    <row r="41" spans="1:26" ht="15.75" thickBot="1">
      <c r="A41" s="365"/>
      <c r="B41" s="366"/>
      <c r="C41" s="366"/>
      <c r="D41" s="366"/>
      <c r="E41" s="366"/>
      <c r="F41" s="366"/>
      <c r="G41" s="366"/>
      <c r="H41" s="366"/>
      <c r="I41" s="366"/>
      <c r="J41" s="366"/>
      <c r="K41" s="366"/>
      <c r="L41" s="366"/>
      <c r="M41" s="366"/>
      <c r="N41" s="367"/>
      <c r="O41" s="372"/>
      <c r="P41" s="372"/>
      <c r="Q41" s="372"/>
      <c r="R41" s="372"/>
      <c r="S41" s="372"/>
      <c r="T41" s="372"/>
      <c r="U41" s="372"/>
      <c r="V41" s="372"/>
      <c r="W41" s="372"/>
      <c r="X41" s="372"/>
      <c r="Y41" s="372"/>
      <c r="Z41" s="373"/>
    </row>
  </sheetData>
  <mergeCells count="2">
    <mergeCell ref="A1:N41"/>
    <mergeCell ref="O1:Z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Z41"/>
  <sheetViews>
    <sheetView showGridLines="0" workbookViewId="0">
      <selection sqref="A1:N41"/>
    </sheetView>
  </sheetViews>
  <sheetFormatPr baseColWidth="10" defaultColWidth="9.140625" defaultRowHeight="15"/>
  <cols>
    <col min="1" max="13" width="9.140625" style="25"/>
  </cols>
  <sheetData>
    <row r="1" spans="1:26" ht="15" customHeight="1">
      <c r="A1" s="374" t="s">
        <v>690</v>
      </c>
      <c r="B1" s="375"/>
      <c r="C1" s="375"/>
      <c r="D1" s="375"/>
      <c r="E1" s="375"/>
      <c r="F1" s="375"/>
      <c r="G1" s="375"/>
      <c r="H1" s="375"/>
      <c r="I1" s="375"/>
      <c r="J1" s="375"/>
      <c r="K1" s="375"/>
      <c r="L1" s="375"/>
      <c r="M1" s="375"/>
      <c r="N1" s="376"/>
      <c r="O1" s="383" t="s">
        <v>687</v>
      </c>
      <c r="P1" s="384"/>
      <c r="Q1" s="384"/>
      <c r="R1" s="384"/>
      <c r="S1" s="384"/>
      <c r="T1" s="384"/>
      <c r="U1" s="384"/>
      <c r="V1" s="384"/>
      <c r="W1" s="384"/>
      <c r="X1" s="384"/>
      <c r="Y1" s="384"/>
      <c r="Z1" s="385"/>
    </row>
    <row r="2" spans="1:26">
      <c r="A2" s="377"/>
      <c r="B2" s="378"/>
      <c r="C2" s="378"/>
      <c r="D2" s="378"/>
      <c r="E2" s="378"/>
      <c r="F2" s="378"/>
      <c r="G2" s="378"/>
      <c r="H2" s="378"/>
      <c r="I2" s="378"/>
      <c r="J2" s="378"/>
      <c r="K2" s="378"/>
      <c r="L2" s="378"/>
      <c r="M2" s="378"/>
      <c r="N2" s="379"/>
      <c r="O2" s="386"/>
      <c r="P2" s="387"/>
      <c r="Q2" s="387"/>
      <c r="R2" s="387"/>
      <c r="S2" s="387"/>
      <c r="T2" s="387"/>
      <c r="U2" s="387"/>
      <c r="V2" s="387"/>
      <c r="W2" s="387"/>
      <c r="X2" s="387"/>
      <c r="Y2" s="387"/>
      <c r="Z2" s="388"/>
    </row>
    <row r="3" spans="1:26">
      <c r="A3" s="377"/>
      <c r="B3" s="378"/>
      <c r="C3" s="378"/>
      <c r="D3" s="378"/>
      <c r="E3" s="378"/>
      <c r="F3" s="378"/>
      <c r="G3" s="378"/>
      <c r="H3" s="378"/>
      <c r="I3" s="378"/>
      <c r="J3" s="378"/>
      <c r="K3" s="378"/>
      <c r="L3" s="378"/>
      <c r="M3" s="378"/>
      <c r="N3" s="379"/>
      <c r="O3" s="386"/>
      <c r="P3" s="387"/>
      <c r="Q3" s="387"/>
      <c r="R3" s="387"/>
      <c r="S3" s="387"/>
      <c r="T3" s="387"/>
      <c r="U3" s="387"/>
      <c r="V3" s="387"/>
      <c r="W3" s="387"/>
      <c r="X3" s="387"/>
      <c r="Y3" s="387"/>
      <c r="Z3" s="388"/>
    </row>
    <row r="4" spans="1:26">
      <c r="A4" s="377"/>
      <c r="B4" s="378"/>
      <c r="C4" s="378"/>
      <c r="D4" s="378"/>
      <c r="E4" s="378"/>
      <c r="F4" s="378"/>
      <c r="G4" s="378"/>
      <c r="H4" s="378"/>
      <c r="I4" s="378"/>
      <c r="J4" s="378"/>
      <c r="K4" s="378"/>
      <c r="L4" s="378"/>
      <c r="M4" s="378"/>
      <c r="N4" s="379"/>
      <c r="O4" s="386"/>
      <c r="P4" s="387"/>
      <c r="Q4" s="387"/>
      <c r="R4" s="387"/>
      <c r="S4" s="387"/>
      <c r="T4" s="387"/>
      <c r="U4" s="387"/>
      <c r="V4" s="387"/>
      <c r="W4" s="387"/>
      <c r="X4" s="387"/>
      <c r="Y4" s="387"/>
      <c r="Z4" s="388"/>
    </row>
    <row r="5" spans="1:26">
      <c r="A5" s="377"/>
      <c r="B5" s="378"/>
      <c r="C5" s="378"/>
      <c r="D5" s="378"/>
      <c r="E5" s="378"/>
      <c r="F5" s="378"/>
      <c r="G5" s="378"/>
      <c r="H5" s="378"/>
      <c r="I5" s="378"/>
      <c r="J5" s="378"/>
      <c r="K5" s="378"/>
      <c r="L5" s="378"/>
      <c r="M5" s="378"/>
      <c r="N5" s="379"/>
      <c r="O5" s="386"/>
      <c r="P5" s="387"/>
      <c r="Q5" s="387"/>
      <c r="R5" s="387"/>
      <c r="S5" s="387"/>
      <c r="T5" s="387"/>
      <c r="U5" s="387"/>
      <c r="V5" s="387"/>
      <c r="W5" s="387"/>
      <c r="X5" s="387"/>
      <c r="Y5" s="387"/>
      <c r="Z5" s="388"/>
    </row>
    <row r="6" spans="1:26">
      <c r="A6" s="377"/>
      <c r="B6" s="378"/>
      <c r="C6" s="378"/>
      <c r="D6" s="378"/>
      <c r="E6" s="378"/>
      <c r="F6" s="378"/>
      <c r="G6" s="378"/>
      <c r="H6" s="378"/>
      <c r="I6" s="378"/>
      <c r="J6" s="378"/>
      <c r="K6" s="378"/>
      <c r="L6" s="378"/>
      <c r="M6" s="378"/>
      <c r="N6" s="379"/>
      <c r="O6" s="386"/>
      <c r="P6" s="387"/>
      <c r="Q6" s="387"/>
      <c r="R6" s="387"/>
      <c r="S6" s="387"/>
      <c r="T6" s="387"/>
      <c r="U6" s="387"/>
      <c r="V6" s="387"/>
      <c r="W6" s="387"/>
      <c r="X6" s="387"/>
      <c r="Y6" s="387"/>
      <c r="Z6" s="388"/>
    </row>
    <row r="7" spans="1:26">
      <c r="A7" s="377"/>
      <c r="B7" s="378"/>
      <c r="C7" s="378"/>
      <c r="D7" s="378"/>
      <c r="E7" s="378"/>
      <c r="F7" s="378"/>
      <c r="G7" s="378"/>
      <c r="H7" s="378"/>
      <c r="I7" s="378"/>
      <c r="J7" s="378"/>
      <c r="K7" s="378"/>
      <c r="L7" s="378"/>
      <c r="M7" s="378"/>
      <c r="N7" s="379"/>
      <c r="O7" s="386"/>
      <c r="P7" s="387"/>
      <c r="Q7" s="387"/>
      <c r="R7" s="387"/>
      <c r="S7" s="387"/>
      <c r="T7" s="387"/>
      <c r="U7" s="387"/>
      <c r="V7" s="387"/>
      <c r="W7" s="387"/>
      <c r="X7" s="387"/>
      <c r="Y7" s="387"/>
      <c r="Z7" s="388"/>
    </row>
    <row r="8" spans="1:26">
      <c r="A8" s="377"/>
      <c r="B8" s="378"/>
      <c r="C8" s="378"/>
      <c r="D8" s="378"/>
      <c r="E8" s="378"/>
      <c r="F8" s="378"/>
      <c r="G8" s="378"/>
      <c r="H8" s="378"/>
      <c r="I8" s="378"/>
      <c r="J8" s="378"/>
      <c r="K8" s="378"/>
      <c r="L8" s="378"/>
      <c r="M8" s="378"/>
      <c r="N8" s="379"/>
      <c r="O8" s="386"/>
      <c r="P8" s="387"/>
      <c r="Q8" s="387"/>
      <c r="R8" s="387"/>
      <c r="S8" s="387"/>
      <c r="T8" s="387"/>
      <c r="U8" s="387"/>
      <c r="V8" s="387"/>
      <c r="W8" s="387"/>
      <c r="X8" s="387"/>
      <c r="Y8" s="387"/>
      <c r="Z8" s="388"/>
    </row>
    <row r="9" spans="1:26">
      <c r="A9" s="377"/>
      <c r="B9" s="378"/>
      <c r="C9" s="378"/>
      <c r="D9" s="378"/>
      <c r="E9" s="378"/>
      <c r="F9" s="378"/>
      <c r="G9" s="378"/>
      <c r="H9" s="378"/>
      <c r="I9" s="378"/>
      <c r="J9" s="378"/>
      <c r="K9" s="378"/>
      <c r="L9" s="378"/>
      <c r="M9" s="378"/>
      <c r="N9" s="379"/>
      <c r="O9" s="386"/>
      <c r="P9" s="387"/>
      <c r="Q9" s="387"/>
      <c r="R9" s="387"/>
      <c r="S9" s="387"/>
      <c r="T9" s="387"/>
      <c r="U9" s="387"/>
      <c r="V9" s="387"/>
      <c r="W9" s="387"/>
      <c r="X9" s="387"/>
      <c r="Y9" s="387"/>
      <c r="Z9" s="388"/>
    </row>
    <row r="10" spans="1:26">
      <c r="A10" s="377"/>
      <c r="B10" s="378"/>
      <c r="C10" s="378"/>
      <c r="D10" s="378"/>
      <c r="E10" s="378"/>
      <c r="F10" s="378"/>
      <c r="G10" s="378"/>
      <c r="H10" s="378"/>
      <c r="I10" s="378"/>
      <c r="J10" s="378"/>
      <c r="K10" s="378"/>
      <c r="L10" s="378"/>
      <c r="M10" s="378"/>
      <c r="N10" s="379"/>
      <c r="O10" s="386"/>
      <c r="P10" s="387"/>
      <c r="Q10" s="387"/>
      <c r="R10" s="387"/>
      <c r="S10" s="387"/>
      <c r="T10" s="387"/>
      <c r="U10" s="387"/>
      <c r="V10" s="387"/>
      <c r="W10" s="387"/>
      <c r="X10" s="387"/>
      <c r="Y10" s="387"/>
      <c r="Z10" s="388"/>
    </row>
    <row r="11" spans="1:26">
      <c r="A11" s="377"/>
      <c r="B11" s="378"/>
      <c r="C11" s="378"/>
      <c r="D11" s="378"/>
      <c r="E11" s="378"/>
      <c r="F11" s="378"/>
      <c r="G11" s="378"/>
      <c r="H11" s="378"/>
      <c r="I11" s="378"/>
      <c r="J11" s="378"/>
      <c r="K11" s="378"/>
      <c r="L11" s="378"/>
      <c r="M11" s="378"/>
      <c r="N11" s="379"/>
      <c r="O11" s="386"/>
      <c r="P11" s="387"/>
      <c r="Q11" s="387"/>
      <c r="R11" s="387"/>
      <c r="S11" s="387"/>
      <c r="T11" s="387"/>
      <c r="U11" s="387"/>
      <c r="V11" s="387"/>
      <c r="W11" s="387"/>
      <c r="X11" s="387"/>
      <c r="Y11" s="387"/>
      <c r="Z11" s="388"/>
    </row>
    <row r="12" spans="1:26">
      <c r="A12" s="377"/>
      <c r="B12" s="378"/>
      <c r="C12" s="378"/>
      <c r="D12" s="378"/>
      <c r="E12" s="378"/>
      <c r="F12" s="378"/>
      <c r="G12" s="378"/>
      <c r="H12" s="378"/>
      <c r="I12" s="378"/>
      <c r="J12" s="378"/>
      <c r="K12" s="378"/>
      <c r="L12" s="378"/>
      <c r="M12" s="378"/>
      <c r="N12" s="379"/>
      <c r="O12" s="386"/>
      <c r="P12" s="387"/>
      <c r="Q12" s="387"/>
      <c r="R12" s="387"/>
      <c r="S12" s="387"/>
      <c r="T12" s="387"/>
      <c r="U12" s="387"/>
      <c r="V12" s="387"/>
      <c r="W12" s="387"/>
      <c r="X12" s="387"/>
      <c r="Y12" s="387"/>
      <c r="Z12" s="388"/>
    </row>
    <row r="13" spans="1:26">
      <c r="A13" s="377"/>
      <c r="B13" s="378"/>
      <c r="C13" s="378"/>
      <c r="D13" s="378"/>
      <c r="E13" s="378"/>
      <c r="F13" s="378"/>
      <c r="G13" s="378"/>
      <c r="H13" s="378"/>
      <c r="I13" s="378"/>
      <c r="J13" s="378"/>
      <c r="K13" s="378"/>
      <c r="L13" s="378"/>
      <c r="M13" s="378"/>
      <c r="N13" s="379"/>
      <c r="O13" s="386"/>
      <c r="P13" s="387"/>
      <c r="Q13" s="387"/>
      <c r="R13" s="387"/>
      <c r="S13" s="387"/>
      <c r="T13" s="387"/>
      <c r="U13" s="387"/>
      <c r="V13" s="387"/>
      <c r="W13" s="387"/>
      <c r="X13" s="387"/>
      <c r="Y13" s="387"/>
      <c r="Z13" s="388"/>
    </row>
    <row r="14" spans="1:26">
      <c r="A14" s="377"/>
      <c r="B14" s="378"/>
      <c r="C14" s="378"/>
      <c r="D14" s="378"/>
      <c r="E14" s="378"/>
      <c r="F14" s="378"/>
      <c r="G14" s="378"/>
      <c r="H14" s="378"/>
      <c r="I14" s="378"/>
      <c r="J14" s="378"/>
      <c r="K14" s="378"/>
      <c r="L14" s="378"/>
      <c r="M14" s="378"/>
      <c r="N14" s="379"/>
      <c r="O14" s="386"/>
      <c r="P14" s="387"/>
      <c r="Q14" s="387"/>
      <c r="R14" s="387"/>
      <c r="S14" s="387"/>
      <c r="T14" s="387"/>
      <c r="U14" s="387"/>
      <c r="V14" s="387"/>
      <c r="W14" s="387"/>
      <c r="X14" s="387"/>
      <c r="Y14" s="387"/>
      <c r="Z14" s="388"/>
    </row>
    <row r="15" spans="1:26">
      <c r="A15" s="377"/>
      <c r="B15" s="378"/>
      <c r="C15" s="378"/>
      <c r="D15" s="378"/>
      <c r="E15" s="378"/>
      <c r="F15" s="378"/>
      <c r="G15" s="378"/>
      <c r="H15" s="378"/>
      <c r="I15" s="378"/>
      <c r="J15" s="378"/>
      <c r="K15" s="378"/>
      <c r="L15" s="378"/>
      <c r="M15" s="378"/>
      <c r="N15" s="379"/>
      <c r="O15" s="386"/>
      <c r="P15" s="387"/>
      <c r="Q15" s="387"/>
      <c r="R15" s="387"/>
      <c r="S15" s="387"/>
      <c r="T15" s="387"/>
      <c r="U15" s="387"/>
      <c r="V15" s="387"/>
      <c r="W15" s="387"/>
      <c r="X15" s="387"/>
      <c r="Y15" s="387"/>
      <c r="Z15" s="388"/>
    </row>
    <row r="16" spans="1:26">
      <c r="A16" s="377"/>
      <c r="B16" s="378"/>
      <c r="C16" s="378"/>
      <c r="D16" s="378"/>
      <c r="E16" s="378"/>
      <c r="F16" s="378"/>
      <c r="G16" s="378"/>
      <c r="H16" s="378"/>
      <c r="I16" s="378"/>
      <c r="J16" s="378"/>
      <c r="K16" s="378"/>
      <c r="L16" s="378"/>
      <c r="M16" s="378"/>
      <c r="N16" s="379"/>
      <c r="O16" s="386"/>
      <c r="P16" s="387"/>
      <c r="Q16" s="387"/>
      <c r="R16" s="387"/>
      <c r="S16" s="387"/>
      <c r="T16" s="387"/>
      <c r="U16" s="387"/>
      <c r="V16" s="387"/>
      <c r="W16" s="387"/>
      <c r="X16" s="387"/>
      <c r="Y16" s="387"/>
      <c r="Z16" s="388"/>
    </row>
    <row r="17" spans="1:26">
      <c r="A17" s="377"/>
      <c r="B17" s="378"/>
      <c r="C17" s="378"/>
      <c r="D17" s="378"/>
      <c r="E17" s="378"/>
      <c r="F17" s="378"/>
      <c r="G17" s="378"/>
      <c r="H17" s="378"/>
      <c r="I17" s="378"/>
      <c r="J17" s="378"/>
      <c r="K17" s="378"/>
      <c r="L17" s="378"/>
      <c r="M17" s="378"/>
      <c r="N17" s="379"/>
      <c r="O17" s="386"/>
      <c r="P17" s="387"/>
      <c r="Q17" s="387"/>
      <c r="R17" s="387"/>
      <c r="S17" s="387"/>
      <c r="T17" s="387"/>
      <c r="U17" s="387"/>
      <c r="V17" s="387"/>
      <c r="W17" s="387"/>
      <c r="X17" s="387"/>
      <c r="Y17" s="387"/>
      <c r="Z17" s="388"/>
    </row>
    <row r="18" spans="1:26">
      <c r="A18" s="377"/>
      <c r="B18" s="378"/>
      <c r="C18" s="378"/>
      <c r="D18" s="378"/>
      <c r="E18" s="378"/>
      <c r="F18" s="378"/>
      <c r="G18" s="378"/>
      <c r="H18" s="378"/>
      <c r="I18" s="378"/>
      <c r="J18" s="378"/>
      <c r="K18" s="378"/>
      <c r="L18" s="378"/>
      <c r="M18" s="378"/>
      <c r="N18" s="379"/>
      <c r="O18" s="386"/>
      <c r="P18" s="387"/>
      <c r="Q18" s="387"/>
      <c r="R18" s="387"/>
      <c r="S18" s="387"/>
      <c r="T18" s="387"/>
      <c r="U18" s="387"/>
      <c r="V18" s="387"/>
      <c r="W18" s="387"/>
      <c r="X18" s="387"/>
      <c r="Y18" s="387"/>
      <c r="Z18" s="388"/>
    </row>
    <row r="19" spans="1:26">
      <c r="A19" s="377"/>
      <c r="B19" s="378"/>
      <c r="C19" s="378"/>
      <c r="D19" s="378"/>
      <c r="E19" s="378"/>
      <c r="F19" s="378"/>
      <c r="G19" s="378"/>
      <c r="H19" s="378"/>
      <c r="I19" s="378"/>
      <c r="J19" s="378"/>
      <c r="K19" s="378"/>
      <c r="L19" s="378"/>
      <c r="M19" s="378"/>
      <c r="N19" s="379"/>
      <c r="O19" s="386"/>
      <c r="P19" s="387"/>
      <c r="Q19" s="387"/>
      <c r="R19" s="387"/>
      <c r="S19" s="387"/>
      <c r="T19" s="387"/>
      <c r="U19" s="387"/>
      <c r="V19" s="387"/>
      <c r="W19" s="387"/>
      <c r="X19" s="387"/>
      <c r="Y19" s="387"/>
      <c r="Z19" s="388"/>
    </row>
    <row r="20" spans="1:26">
      <c r="A20" s="377"/>
      <c r="B20" s="378"/>
      <c r="C20" s="378"/>
      <c r="D20" s="378"/>
      <c r="E20" s="378"/>
      <c r="F20" s="378"/>
      <c r="G20" s="378"/>
      <c r="H20" s="378"/>
      <c r="I20" s="378"/>
      <c r="J20" s="378"/>
      <c r="K20" s="378"/>
      <c r="L20" s="378"/>
      <c r="M20" s="378"/>
      <c r="N20" s="379"/>
      <c r="O20" s="386"/>
      <c r="P20" s="387"/>
      <c r="Q20" s="387"/>
      <c r="R20" s="387"/>
      <c r="S20" s="387"/>
      <c r="T20" s="387"/>
      <c r="U20" s="387"/>
      <c r="V20" s="387"/>
      <c r="W20" s="387"/>
      <c r="X20" s="387"/>
      <c r="Y20" s="387"/>
      <c r="Z20" s="388"/>
    </row>
    <row r="21" spans="1:26">
      <c r="A21" s="377"/>
      <c r="B21" s="378"/>
      <c r="C21" s="378"/>
      <c r="D21" s="378"/>
      <c r="E21" s="378"/>
      <c r="F21" s="378"/>
      <c r="G21" s="378"/>
      <c r="H21" s="378"/>
      <c r="I21" s="378"/>
      <c r="J21" s="378"/>
      <c r="K21" s="378"/>
      <c r="L21" s="378"/>
      <c r="M21" s="378"/>
      <c r="N21" s="379"/>
      <c r="O21" s="386"/>
      <c r="P21" s="387"/>
      <c r="Q21" s="387"/>
      <c r="R21" s="387"/>
      <c r="S21" s="387"/>
      <c r="T21" s="387"/>
      <c r="U21" s="387"/>
      <c r="V21" s="387"/>
      <c r="W21" s="387"/>
      <c r="X21" s="387"/>
      <c r="Y21" s="387"/>
      <c r="Z21" s="388"/>
    </row>
    <row r="22" spans="1:26">
      <c r="A22" s="377"/>
      <c r="B22" s="378"/>
      <c r="C22" s="378"/>
      <c r="D22" s="378"/>
      <c r="E22" s="378"/>
      <c r="F22" s="378"/>
      <c r="G22" s="378"/>
      <c r="H22" s="378"/>
      <c r="I22" s="378"/>
      <c r="J22" s="378"/>
      <c r="K22" s="378"/>
      <c r="L22" s="378"/>
      <c r="M22" s="378"/>
      <c r="N22" s="379"/>
      <c r="O22" s="386"/>
      <c r="P22" s="387"/>
      <c r="Q22" s="387"/>
      <c r="R22" s="387"/>
      <c r="S22" s="387"/>
      <c r="T22" s="387"/>
      <c r="U22" s="387"/>
      <c r="V22" s="387"/>
      <c r="W22" s="387"/>
      <c r="X22" s="387"/>
      <c r="Y22" s="387"/>
      <c r="Z22" s="388"/>
    </row>
    <row r="23" spans="1:26">
      <c r="A23" s="377"/>
      <c r="B23" s="378"/>
      <c r="C23" s="378"/>
      <c r="D23" s="378"/>
      <c r="E23" s="378"/>
      <c r="F23" s="378"/>
      <c r="G23" s="378"/>
      <c r="H23" s="378"/>
      <c r="I23" s="378"/>
      <c r="J23" s="378"/>
      <c r="K23" s="378"/>
      <c r="L23" s="378"/>
      <c r="M23" s="378"/>
      <c r="N23" s="379"/>
      <c r="O23" s="386"/>
      <c r="P23" s="387"/>
      <c r="Q23" s="387"/>
      <c r="R23" s="387"/>
      <c r="S23" s="387"/>
      <c r="T23" s="387"/>
      <c r="U23" s="387"/>
      <c r="V23" s="387"/>
      <c r="W23" s="387"/>
      <c r="X23" s="387"/>
      <c r="Y23" s="387"/>
      <c r="Z23" s="388"/>
    </row>
    <row r="24" spans="1:26">
      <c r="A24" s="377"/>
      <c r="B24" s="378"/>
      <c r="C24" s="378"/>
      <c r="D24" s="378"/>
      <c r="E24" s="378"/>
      <c r="F24" s="378"/>
      <c r="G24" s="378"/>
      <c r="H24" s="378"/>
      <c r="I24" s="378"/>
      <c r="J24" s="378"/>
      <c r="K24" s="378"/>
      <c r="L24" s="378"/>
      <c r="M24" s="378"/>
      <c r="N24" s="379"/>
      <c r="O24" s="386"/>
      <c r="P24" s="387"/>
      <c r="Q24" s="387"/>
      <c r="R24" s="387"/>
      <c r="S24" s="387"/>
      <c r="T24" s="387"/>
      <c r="U24" s="387"/>
      <c r="V24" s="387"/>
      <c r="W24" s="387"/>
      <c r="X24" s="387"/>
      <c r="Y24" s="387"/>
      <c r="Z24" s="388"/>
    </row>
    <row r="25" spans="1:26">
      <c r="A25" s="377"/>
      <c r="B25" s="378"/>
      <c r="C25" s="378"/>
      <c r="D25" s="378"/>
      <c r="E25" s="378"/>
      <c r="F25" s="378"/>
      <c r="G25" s="378"/>
      <c r="H25" s="378"/>
      <c r="I25" s="378"/>
      <c r="J25" s="378"/>
      <c r="K25" s="378"/>
      <c r="L25" s="378"/>
      <c r="M25" s="378"/>
      <c r="N25" s="379"/>
      <c r="O25" s="386"/>
      <c r="P25" s="387"/>
      <c r="Q25" s="387"/>
      <c r="R25" s="387"/>
      <c r="S25" s="387"/>
      <c r="T25" s="387"/>
      <c r="U25" s="387"/>
      <c r="V25" s="387"/>
      <c r="W25" s="387"/>
      <c r="X25" s="387"/>
      <c r="Y25" s="387"/>
      <c r="Z25" s="388"/>
    </row>
    <row r="26" spans="1:26">
      <c r="A26" s="377"/>
      <c r="B26" s="378"/>
      <c r="C26" s="378"/>
      <c r="D26" s="378"/>
      <c r="E26" s="378"/>
      <c r="F26" s="378"/>
      <c r="G26" s="378"/>
      <c r="H26" s="378"/>
      <c r="I26" s="378"/>
      <c r="J26" s="378"/>
      <c r="K26" s="378"/>
      <c r="L26" s="378"/>
      <c r="M26" s="378"/>
      <c r="N26" s="379"/>
      <c r="O26" s="386"/>
      <c r="P26" s="387"/>
      <c r="Q26" s="387"/>
      <c r="R26" s="387"/>
      <c r="S26" s="387"/>
      <c r="T26" s="387"/>
      <c r="U26" s="387"/>
      <c r="V26" s="387"/>
      <c r="W26" s="387"/>
      <c r="X26" s="387"/>
      <c r="Y26" s="387"/>
      <c r="Z26" s="388"/>
    </row>
    <row r="27" spans="1:26">
      <c r="A27" s="377"/>
      <c r="B27" s="378"/>
      <c r="C27" s="378"/>
      <c r="D27" s="378"/>
      <c r="E27" s="378"/>
      <c r="F27" s="378"/>
      <c r="G27" s="378"/>
      <c r="H27" s="378"/>
      <c r="I27" s="378"/>
      <c r="J27" s="378"/>
      <c r="K27" s="378"/>
      <c r="L27" s="378"/>
      <c r="M27" s="378"/>
      <c r="N27" s="379"/>
      <c r="O27" s="386"/>
      <c r="P27" s="387"/>
      <c r="Q27" s="387"/>
      <c r="R27" s="387"/>
      <c r="S27" s="387"/>
      <c r="T27" s="387"/>
      <c r="U27" s="387"/>
      <c r="V27" s="387"/>
      <c r="W27" s="387"/>
      <c r="X27" s="387"/>
      <c r="Y27" s="387"/>
      <c r="Z27" s="388"/>
    </row>
    <row r="28" spans="1:26">
      <c r="A28" s="377"/>
      <c r="B28" s="378"/>
      <c r="C28" s="378"/>
      <c r="D28" s="378"/>
      <c r="E28" s="378"/>
      <c r="F28" s="378"/>
      <c r="G28" s="378"/>
      <c r="H28" s="378"/>
      <c r="I28" s="378"/>
      <c r="J28" s="378"/>
      <c r="K28" s="378"/>
      <c r="L28" s="378"/>
      <c r="M28" s="378"/>
      <c r="N28" s="379"/>
      <c r="O28" s="386"/>
      <c r="P28" s="387"/>
      <c r="Q28" s="387"/>
      <c r="R28" s="387"/>
      <c r="S28" s="387"/>
      <c r="T28" s="387"/>
      <c r="U28" s="387"/>
      <c r="V28" s="387"/>
      <c r="W28" s="387"/>
      <c r="X28" s="387"/>
      <c r="Y28" s="387"/>
      <c r="Z28" s="388"/>
    </row>
    <row r="29" spans="1:26">
      <c r="A29" s="377"/>
      <c r="B29" s="378"/>
      <c r="C29" s="378"/>
      <c r="D29" s="378"/>
      <c r="E29" s="378"/>
      <c r="F29" s="378"/>
      <c r="G29" s="378"/>
      <c r="H29" s="378"/>
      <c r="I29" s="378"/>
      <c r="J29" s="378"/>
      <c r="K29" s="378"/>
      <c r="L29" s="378"/>
      <c r="M29" s="378"/>
      <c r="N29" s="379"/>
      <c r="O29" s="386"/>
      <c r="P29" s="387"/>
      <c r="Q29" s="387"/>
      <c r="R29" s="387"/>
      <c r="S29" s="387"/>
      <c r="T29" s="387"/>
      <c r="U29" s="387"/>
      <c r="V29" s="387"/>
      <c r="W29" s="387"/>
      <c r="X29" s="387"/>
      <c r="Y29" s="387"/>
      <c r="Z29" s="388"/>
    </row>
    <row r="30" spans="1:26">
      <c r="A30" s="377"/>
      <c r="B30" s="378"/>
      <c r="C30" s="378"/>
      <c r="D30" s="378"/>
      <c r="E30" s="378"/>
      <c r="F30" s="378"/>
      <c r="G30" s="378"/>
      <c r="H30" s="378"/>
      <c r="I30" s="378"/>
      <c r="J30" s="378"/>
      <c r="K30" s="378"/>
      <c r="L30" s="378"/>
      <c r="M30" s="378"/>
      <c r="N30" s="379"/>
      <c r="O30" s="386"/>
      <c r="P30" s="387"/>
      <c r="Q30" s="387"/>
      <c r="R30" s="387"/>
      <c r="S30" s="387"/>
      <c r="T30" s="387"/>
      <c r="U30" s="387"/>
      <c r="V30" s="387"/>
      <c r="W30" s="387"/>
      <c r="X30" s="387"/>
      <c r="Y30" s="387"/>
      <c r="Z30" s="388"/>
    </row>
    <row r="31" spans="1:26">
      <c r="A31" s="377"/>
      <c r="B31" s="378"/>
      <c r="C31" s="378"/>
      <c r="D31" s="378"/>
      <c r="E31" s="378"/>
      <c r="F31" s="378"/>
      <c r="G31" s="378"/>
      <c r="H31" s="378"/>
      <c r="I31" s="378"/>
      <c r="J31" s="378"/>
      <c r="K31" s="378"/>
      <c r="L31" s="378"/>
      <c r="M31" s="378"/>
      <c r="N31" s="379"/>
      <c r="O31" s="386"/>
      <c r="P31" s="387"/>
      <c r="Q31" s="387"/>
      <c r="R31" s="387"/>
      <c r="S31" s="387"/>
      <c r="T31" s="387"/>
      <c r="U31" s="387"/>
      <c r="V31" s="387"/>
      <c r="W31" s="387"/>
      <c r="X31" s="387"/>
      <c r="Y31" s="387"/>
      <c r="Z31" s="388"/>
    </row>
    <row r="32" spans="1:26">
      <c r="A32" s="377"/>
      <c r="B32" s="378"/>
      <c r="C32" s="378"/>
      <c r="D32" s="378"/>
      <c r="E32" s="378"/>
      <c r="F32" s="378"/>
      <c r="G32" s="378"/>
      <c r="H32" s="378"/>
      <c r="I32" s="378"/>
      <c r="J32" s="378"/>
      <c r="K32" s="378"/>
      <c r="L32" s="378"/>
      <c r="M32" s="378"/>
      <c r="N32" s="379"/>
      <c r="O32" s="386"/>
      <c r="P32" s="387"/>
      <c r="Q32" s="387"/>
      <c r="R32" s="387"/>
      <c r="S32" s="387"/>
      <c r="T32" s="387"/>
      <c r="U32" s="387"/>
      <c r="V32" s="387"/>
      <c r="W32" s="387"/>
      <c r="X32" s="387"/>
      <c r="Y32" s="387"/>
      <c r="Z32" s="388"/>
    </row>
    <row r="33" spans="1:26">
      <c r="A33" s="377"/>
      <c r="B33" s="378"/>
      <c r="C33" s="378"/>
      <c r="D33" s="378"/>
      <c r="E33" s="378"/>
      <c r="F33" s="378"/>
      <c r="G33" s="378"/>
      <c r="H33" s="378"/>
      <c r="I33" s="378"/>
      <c r="J33" s="378"/>
      <c r="K33" s="378"/>
      <c r="L33" s="378"/>
      <c r="M33" s="378"/>
      <c r="N33" s="379"/>
      <c r="O33" s="386"/>
      <c r="P33" s="387"/>
      <c r="Q33" s="387"/>
      <c r="R33" s="387"/>
      <c r="S33" s="387"/>
      <c r="T33" s="387"/>
      <c r="U33" s="387"/>
      <c r="V33" s="387"/>
      <c r="W33" s="387"/>
      <c r="X33" s="387"/>
      <c r="Y33" s="387"/>
      <c r="Z33" s="388"/>
    </row>
    <row r="34" spans="1:26">
      <c r="A34" s="377"/>
      <c r="B34" s="378"/>
      <c r="C34" s="378"/>
      <c r="D34" s="378"/>
      <c r="E34" s="378"/>
      <c r="F34" s="378"/>
      <c r="G34" s="378"/>
      <c r="H34" s="378"/>
      <c r="I34" s="378"/>
      <c r="J34" s="378"/>
      <c r="K34" s="378"/>
      <c r="L34" s="378"/>
      <c r="M34" s="378"/>
      <c r="N34" s="379"/>
      <c r="O34" s="386"/>
      <c r="P34" s="387"/>
      <c r="Q34" s="387"/>
      <c r="R34" s="387"/>
      <c r="S34" s="387"/>
      <c r="T34" s="387"/>
      <c r="U34" s="387"/>
      <c r="V34" s="387"/>
      <c r="W34" s="387"/>
      <c r="X34" s="387"/>
      <c r="Y34" s="387"/>
      <c r="Z34" s="388"/>
    </row>
    <row r="35" spans="1:26">
      <c r="A35" s="377"/>
      <c r="B35" s="378"/>
      <c r="C35" s="378"/>
      <c r="D35" s="378"/>
      <c r="E35" s="378"/>
      <c r="F35" s="378"/>
      <c r="G35" s="378"/>
      <c r="H35" s="378"/>
      <c r="I35" s="378"/>
      <c r="J35" s="378"/>
      <c r="K35" s="378"/>
      <c r="L35" s="378"/>
      <c r="M35" s="378"/>
      <c r="N35" s="379"/>
      <c r="O35" s="386"/>
      <c r="P35" s="387"/>
      <c r="Q35" s="387"/>
      <c r="R35" s="387"/>
      <c r="S35" s="387"/>
      <c r="T35" s="387"/>
      <c r="U35" s="387"/>
      <c r="V35" s="387"/>
      <c r="W35" s="387"/>
      <c r="X35" s="387"/>
      <c r="Y35" s="387"/>
      <c r="Z35" s="388"/>
    </row>
    <row r="36" spans="1:26">
      <c r="A36" s="377"/>
      <c r="B36" s="378"/>
      <c r="C36" s="378"/>
      <c r="D36" s="378"/>
      <c r="E36" s="378"/>
      <c r="F36" s="378"/>
      <c r="G36" s="378"/>
      <c r="H36" s="378"/>
      <c r="I36" s="378"/>
      <c r="J36" s="378"/>
      <c r="K36" s="378"/>
      <c r="L36" s="378"/>
      <c r="M36" s="378"/>
      <c r="N36" s="379"/>
      <c r="O36" s="386"/>
      <c r="P36" s="387"/>
      <c r="Q36" s="387"/>
      <c r="R36" s="387"/>
      <c r="S36" s="387"/>
      <c r="T36" s="387"/>
      <c r="U36" s="387"/>
      <c r="V36" s="387"/>
      <c r="W36" s="387"/>
      <c r="X36" s="387"/>
      <c r="Y36" s="387"/>
      <c r="Z36" s="388"/>
    </row>
    <row r="37" spans="1:26">
      <c r="A37" s="377"/>
      <c r="B37" s="378"/>
      <c r="C37" s="378"/>
      <c r="D37" s="378"/>
      <c r="E37" s="378"/>
      <c r="F37" s="378"/>
      <c r="G37" s="378"/>
      <c r="H37" s="378"/>
      <c r="I37" s="378"/>
      <c r="J37" s="378"/>
      <c r="K37" s="378"/>
      <c r="L37" s="378"/>
      <c r="M37" s="378"/>
      <c r="N37" s="379"/>
      <c r="O37" s="386"/>
      <c r="P37" s="387"/>
      <c r="Q37" s="387"/>
      <c r="R37" s="387"/>
      <c r="S37" s="387"/>
      <c r="T37" s="387"/>
      <c r="U37" s="387"/>
      <c r="V37" s="387"/>
      <c r="W37" s="387"/>
      <c r="X37" s="387"/>
      <c r="Y37" s="387"/>
      <c r="Z37" s="388"/>
    </row>
    <row r="38" spans="1:26">
      <c r="A38" s="377"/>
      <c r="B38" s="378"/>
      <c r="C38" s="378"/>
      <c r="D38" s="378"/>
      <c r="E38" s="378"/>
      <c r="F38" s="378"/>
      <c r="G38" s="378"/>
      <c r="H38" s="378"/>
      <c r="I38" s="378"/>
      <c r="J38" s="378"/>
      <c r="K38" s="378"/>
      <c r="L38" s="378"/>
      <c r="M38" s="378"/>
      <c r="N38" s="379"/>
      <c r="O38" s="386"/>
      <c r="P38" s="387"/>
      <c r="Q38" s="387"/>
      <c r="R38" s="387"/>
      <c r="S38" s="387"/>
      <c r="T38" s="387"/>
      <c r="U38" s="387"/>
      <c r="V38" s="387"/>
      <c r="W38" s="387"/>
      <c r="X38" s="387"/>
      <c r="Y38" s="387"/>
      <c r="Z38" s="388"/>
    </row>
    <row r="39" spans="1:26">
      <c r="A39" s="377"/>
      <c r="B39" s="378"/>
      <c r="C39" s="378"/>
      <c r="D39" s="378"/>
      <c r="E39" s="378"/>
      <c r="F39" s="378"/>
      <c r="G39" s="378"/>
      <c r="H39" s="378"/>
      <c r="I39" s="378"/>
      <c r="J39" s="378"/>
      <c r="K39" s="378"/>
      <c r="L39" s="378"/>
      <c r="M39" s="378"/>
      <c r="N39" s="379"/>
      <c r="O39" s="386"/>
      <c r="P39" s="387"/>
      <c r="Q39" s="387"/>
      <c r="R39" s="387"/>
      <c r="S39" s="387"/>
      <c r="T39" s="387"/>
      <c r="U39" s="387"/>
      <c r="V39" s="387"/>
      <c r="W39" s="387"/>
      <c r="X39" s="387"/>
      <c r="Y39" s="387"/>
      <c r="Z39" s="388"/>
    </row>
    <row r="40" spans="1:26">
      <c r="A40" s="377"/>
      <c r="B40" s="378"/>
      <c r="C40" s="378"/>
      <c r="D40" s="378"/>
      <c r="E40" s="378"/>
      <c r="F40" s="378"/>
      <c r="G40" s="378"/>
      <c r="H40" s="378"/>
      <c r="I40" s="378"/>
      <c r="J40" s="378"/>
      <c r="K40" s="378"/>
      <c r="L40" s="378"/>
      <c r="M40" s="378"/>
      <c r="N40" s="379"/>
      <c r="O40" s="386"/>
      <c r="P40" s="387"/>
      <c r="Q40" s="387"/>
      <c r="R40" s="387"/>
      <c r="S40" s="387"/>
      <c r="T40" s="387"/>
      <c r="U40" s="387"/>
      <c r="V40" s="387"/>
      <c r="W40" s="387"/>
      <c r="X40" s="387"/>
      <c r="Y40" s="387"/>
      <c r="Z40" s="388"/>
    </row>
    <row r="41" spans="1:26" ht="15.75" thickBot="1">
      <c r="A41" s="380"/>
      <c r="B41" s="381"/>
      <c r="C41" s="381"/>
      <c r="D41" s="381"/>
      <c r="E41" s="381"/>
      <c r="F41" s="381"/>
      <c r="G41" s="381"/>
      <c r="H41" s="381"/>
      <c r="I41" s="381"/>
      <c r="J41" s="381"/>
      <c r="K41" s="381"/>
      <c r="L41" s="381"/>
      <c r="M41" s="381"/>
      <c r="N41" s="382"/>
      <c r="O41" s="389"/>
      <c r="P41" s="390"/>
      <c r="Q41" s="390"/>
      <c r="R41" s="390"/>
      <c r="S41" s="390"/>
      <c r="T41" s="390"/>
      <c r="U41" s="390"/>
      <c r="V41" s="390"/>
      <c r="W41" s="390"/>
      <c r="X41" s="390"/>
      <c r="Y41" s="390"/>
      <c r="Z41" s="391"/>
    </row>
  </sheetData>
  <mergeCells count="2">
    <mergeCell ref="A1:N41"/>
    <mergeCell ref="O1:Z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7:U28"/>
  <sheetViews>
    <sheetView showGridLines="0" zoomScale="85" zoomScaleNormal="85" workbookViewId="0">
      <selection activeCell="A14" sqref="A14:A15"/>
    </sheetView>
  </sheetViews>
  <sheetFormatPr baseColWidth="10" defaultColWidth="11.42578125" defaultRowHeight="15"/>
  <cols>
    <col min="1" max="1" width="47.7109375" style="25" bestFit="1" customWidth="1"/>
    <col min="2" max="2" width="27.42578125" customWidth="1"/>
    <col min="3" max="3" width="28" style="25" bestFit="1" customWidth="1"/>
    <col min="4" max="4" width="17.7109375" bestFit="1" customWidth="1"/>
    <col min="5" max="5" width="8.85546875" style="58" bestFit="1" customWidth="1"/>
    <col min="6" max="6" width="51.42578125" customWidth="1"/>
    <col min="7" max="7" width="7.140625" bestFit="1" customWidth="1"/>
    <col min="8" max="8" width="8" bestFit="1" customWidth="1"/>
    <col min="9" max="14" width="7.140625" bestFit="1" customWidth="1"/>
    <col min="15" max="15" width="11.42578125" bestFit="1" customWidth="1"/>
    <col min="16" max="16" width="8.140625" bestFit="1" customWidth="1"/>
    <col min="17" max="17" width="11" bestFit="1" customWidth="1"/>
    <col min="18" max="18" width="10.140625" bestFit="1" customWidth="1"/>
    <col min="19" max="19" width="17.85546875" bestFit="1" customWidth="1"/>
    <col min="20" max="20" width="27" customWidth="1"/>
    <col min="21" max="21" width="22.140625" customWidth="1"/>
  </cols>
  <sheetData>
    <row r="7" spans="1:20" ht="21">
      <c r="A7" s="393" t="s">
        <v>0</v>
      </c>
      <c r="B7" s="393"/>
      <c r="C7" s="393"/>
      <c r="D7" s="393"/>
      <c r="E7" s="393"/>
      <c r="F7" s="393"/>
      <c r="G7" s="393"/>
      <c r="H7" s="393"/>
      <c r="I7" s="393"/>
      <c r="J7" s="393"/>
      <c r="K7" s="393"/>
      <c r="L7" s="393"/>
      <c r="M7" s="393"/>
      <c r="N7" s="393"/>
      <c r="O7" s="393"/>
      <c r="P7" s="393"/>
      <c r="Q7" s="393"/>
      <c r="R7" s="393"/>
      <c r="S7" s="393"/>
      <c r="T7" s="393"/>
    </row>
    <row r="8" spans="1:20" ht="21">
      <c r="A8" s="393" t="s">
        <v>1</v>
      </c>
      <c r="B8" s="393"/>
      <c r="C8" s="393"/>
      <c r="D8" s="393"/>
      <c r="E8" s="393"/>
      <c r="F8" s="393"/>
      <c r="G8" s="393"/>
      <c r="H8" s="393"/>
      <c r="I8" s="393"/>
      <c r="J8" s="393"/>
      <c r="K8" s="393"/>
      <c r="L8" s="393"/>
      <c r="M8" s="393"/>
      <c r="N8" s="393"/>
      <c r="O8" s="393"/>
      <c r="P8" s="393"/>
      <c r="Q8" s="393"/>
      <c r="R8" s="393"/>
      <c r="S8" s="393"/>
      <c r="T8" s="393"/>
    </row>
    <row r="9" spans="1:20" ht="21">
      <c r="A9" s="1"/>
      <c r="B9" s="2"/>
      <c r="C9" s="1"/>
      <c r="D9" s="2"/>
      <c r="E9" s="2"/>
      <c r="F9" s="2"/>
      <c r="G9" s="2"/>
      <c r="H9" s="2"/>
      <c r="I9" s="2"/>
      <c r="J9" s="2"/>
      <c r="K9" s="2"/>
      <c r="L9" s="2"/>
      <c r="M9" s="2"/>
      <c r="N9" s="2"/>
      <c r="O9" s="2"/>
      <c r="P9" s="2"/>
      <c r="Q9" s="2"/>
      <c r="R9" s="2"/>
      <c r="S9" s="2"/>
      <c r="T9" s="2"/>
    </row>
    <row r="10" spans="1:20" ht="21">
      <c r="A10" s="191" t="s">
        <v>2</v>
      </c>
      <c r="B10" s="394" t="s">
        <v>319</v>
      </c>
      <c r="C10" s="394"/>
      <c r="D10" s="394"/>
      <c r="E10" s="394"/>
      <c r="F10" s="394"/>
      <c r="G10" s="394"/>
      <c r="H10" s="394"/>
      <c r="I10" s="394"/>
      <c r="J10" s="394"/>
      <c r="K10" s="394"/>
      <c r="L10" s="394"/>
      <c r="M10" s="394"/>
      <c r="N10" s="394"/>
      <c r="O10" s="394"/>
      <c r="P10" s="394"/>
      <c r="Q10" s="394"/>
      <c r="R10" s="394"/>
      <c r="S10" s="394"/>
      <c r="T10" s="394"/>
    </row>
    <row r="11" spans="1:20" ht="21">
      <c r="A11" s="191" t="s">
        <v>4</v>
      </c>
      <c r="B11" s="394" t="s">
        <v>320</v>
      </c>
      <c r="C11" s="394"/>
      <c r="D11" s="394"/>
      <c r="E11" s="394"/>
      <c r="F11" s="394"/>
      <c r="G11" s="394"/>
      <c r="H11" s="394"/>
      <c r="I11" s="394"/>
      <c r="J11" s="394"/>
      <c r="K11" s="394"/>
      <c r="L11" s="394"/>
      <c r="M11" s="394"/>
      <c r="N11" s="394"/>
      <c r="O11" s="394"/>
      <c r="P11" s="394"/>
      <c r="Q11" s="394"/>
      <c r="R11" s="394"/>
      <c r="S11" s="394"/>
      <c r="T11" s="394"/>
    </row>
    <row r="12" spans="1:20" ht="21">
      <c r="A12" s="191" t="s">
        <v>6</v>
      </c>
      <c r="B12" s="395" t="s">
        <v>321</v>
      </c>
      <c r="C12" s="396"/>
      <c r="D12" s="396"/>
      <c r="E12" s="396"/>
      <c r="F12" s="396"/>
      <c r="G12" s="396"/>
      <c r="H12" s="396"/>
      <c r="I12" s="396"/>
      <c r="J12" s="396"/>
      <c r="K12" s="396"/>
      <c r="L12" s="396"/>
      <c r="M12" s="396"/>
      <c r="N12" s="396"/>
      <c r="O12" s="396"/>
      <c r="P12" s="396"/>
      <c r="Q12" s="396"/>
      <c r="R12" s="396"/>
      <c r="S12" s="396"/>
      <c r="T12" s="396"/>
    </row>
    <row r="14" spans="1:20">
      <c r="A14" s="399" t="s">
        <v>7</v>
      </c>
      <c r="B14" s="399" t="s">
        <v>8</v>
      </c>
      <c r="C14" s="399" t="s">
        <v>9</v>
      </c>
      <c r="D14" s="401" t="s">
        <v>10</v>
      </c>
      <c r="E14" s="401"/>
      <c r="F14" s="392" t="s">
        <v>11</v>
      </c>
      <c r="G14" s="398" t="s">
        <v>12</v>
      </c>
      <c r="H14" s="398"/>
      <c r="I14" s="398"/>
      <c r="J14" s="398" t="s">
        <v>13</v>
      </c>
      <c r="K14" s="398"/>
      <c r="L14" s="398"/>
      <c r="M14" s="398" t="s">
        <v>14</v>
      </c>
      <c r="N14" s="398"/>
      <c r="O14" s="398"/>
      <c r="P14" s="398" t="s">
        <v>15</v>
      </c>
      <c r="Q14" s="398"/>
      <c r="R14" s="398"/>
      <c r="S14" s="392" t="s">
        <v>16</v>
      </c>
      <c r="T14" s="392" t="s">
        <v>17</v>
      </c>
    </row>
    <row r="15" spans="1:20" s="7" customFormat="1" ht="22.5" customHeight="1">
      <c r="A15" s="400"/>
      <c r="B15" s="400"/>
      <c r="C15" s="400"/>
      <c r="D15" s="5" t="s">
        <v>18</v>
      </c>
      <c r="E15" s="5" t="s">
        <v>19</v>
      </c>
      <c r="F15" s="392"/>
      <c r="G15" s="6" t="s">
        <v>20</v>
      </c>
      <c r="H15" s="6" t="s">
        <v>21</v>
      </c>
      <c r="I15" s="6" t="s">
        <v>22</v>
      </c>
      <c r="J15" s="6" t="s">
        <v>23</v>
      </c>
      <c r="K15" s="6" t="s">
        <v>24</v>
      </c>
      <c r="L15" s="6" t="s">
        <v>25</v>
      </c>
      <c r="M15" s="6" t="s">
        <v>26</v>
      </c>
      <c r="N15" s="6" t="s">
        <v>27</v>
      </c>
      <c r="O15" s="6" t="s">
        <v>28</v>
      </c>
      <c r="P15" s="6" t="s">
        <v>29</v>
      </c>
      <c r="Q15" s="6" t="s">
        <v>30</v>
      </c>
      <c r="R15" s="6" t="s">
        <v>31</v>
      </c>
      <c r="S15" s="392"/>
      <c r="T15" s="392"/>
    </row>
    <row r="16" spans="1:20" s="49" customFormat="1" ht="121.5" customHeight="1">
      <c r="A16" s="229" t="s">
        <v>413</v>
      </c>
      <c r="B16" s="231" t="s">
        <v>322</v>
      </c>
      <c r="C16" s="229" t="s">
        <v>323</v>
      </c>
      <c r="D16" s="222" t="s">
        <v>324</v>
      </c>
      <c r="E16" s="10">
        <v>10</v>
      </c>
      <c r="F16" s="229" t="s">
        <v>325</v>
      </c>
      <c r="G16" s="10"/>
      <c r="H16" s="10"/>
      <c r="I16" s="10">
        <v>2</v>
      </c>
      <c r="J16" s="10">
        <v>2</v>
      </c>
      <c r="K16" s="10">
        <v>2</v>
      </c>
      <c r="L16" s="10">
        <v>2</v>
      </c>
      <c r="M16" s="10">
        <v>2</v>
      </c>
      <c r="N16" s="48"/>
      <c r="O16" s="48"/>
      <c r="P16" s="48"/>
      <c r="Q16" s="48"/>
      <c r="R16" s="48"/>
      <c r="S16" s="27" t="e">
        <f>SUM(#REF!)</f>
        <v>#REF!</v>
      </c>
      <c r="T16" s="19" t="s">
        <v>326</v>
      </c>
    </row>
    <row r="17" spans="1:21" ht="60">
      <c r="A17" s="230" t="s">
        <v>327</v>
      </c>
      <c r="B17" s="232" t="s">
        <v>328</v>
      </c>
      <c r="C17" s="230" t="s">
        <v>329</v>
      </c>
      <c r="D17" s="223" t="s">
        <v>19</v>
      </c>
      <c r="E17" s="224">
        <v>1</v>
      </c>
      <c r="F17" s="230" t="s">
        <v>330</v>
      </c>
      <c r="G17" s="29"/>
      <c r="H17" s="29"/>
      <c r="I17" s="29"/>
      <c r="J17" s="29"/>
      <c r="K17" s="29">
        <v>1</v>
      </c>
      <c r="L17" s="29"/>
      <c r="M17" s="29"/>
      <c r="N17" s="41"/>
      <c r="O17" s="41"/>
      <c r="P17" s="41"/>
      <c r="Q17" s="41"/>
      <c r="R17" s="41"/>
      <c r="S17" s="40">
        <v>0</v>
      </c>
      <c r="T17" s="220" t="s">
        <v>256</v>
      </c>
    </row>
    <row r="18" spans="1:21" ht="105">
      <c r="A18" s="229" t="s">
        <v>331</v>
      </c>
      <c r="B18" s="231" t="s">
        <v>322</v>
      </c>
      <c r="C18" s="229" t="s">
        <v>332</v>
      </c>
      <c r="D18" s="222" t="s">
        <v>19</v>
      </c>
      <c r="E18" s="10">
        <v>4</v>
      </c>
      <c r="F18" s="229" t="s">
        <v>333</v>
      </c>
      <c r="G18" s="48"/>
      <c r="H18" s="48"/>
      <c r="I18" s="10">
        <v>1</v>
      </c>
      <c r="J18" s="10"/>
      <c r="K18" s="10"/>
      <c r="L18" s="10">
        <v>1</v>
      </c>
      <c r="M18" s="48"/>
      <c r="N18" s="48"/>
      <c r="O18" s="10">
        <v>1</v>
      </c>
      <c r="P18" s="48"/>
      <c r="Q18" s="48"/>
      <c r="R18" s="10">
        <v>1</v>
      </c>
      <c r="S18" s="23">
        <v>0</v>
      </c>
      <c r="T18" s="10" t="s">
        <v>256</v>
      </c>
    </row>
    <row r="19" spans="1:21" ht="60">
      <c r="A19" s="230" t="s">
        <v>334</v>
      </c>
      <c r="B19" s="232" t="s">
        <v>335</v>
      </c>
      <c r="C19" s="230" t="s">
        <v>336</v>
      </c>
      <c r="D19" s="224" t="s">
        <v>58</v>
      </c>
      <c r="E19" s="224">
        <v>4</v>
      </c>
      <c r="F19" s="230" t="s">
        <v>337</v>
      </c>
      <c r="G19" s="41"/>
      <c r="H19" s="41"/>
      <c r="I19" s="41"/>
      <c r="J19" s="41"/>
      <c r="K19" s="41"/>
      <c r="L19" s="41"/>
      <c r="M19" s="41"/>
      <c r="N19" s="41"/>
      <c r="O19" s="41"/>
      <c r="P19" s="149"/>
      <c r="Q19" s="150">
        <v>4</v>
      </c>
      <c r="R19" s="149"/>
      <c r="S19" s="40">
        <v>0</v>
      </c>
      <c r="T19" s="220" t="s">
        <v>256</v>
      </c>
    </row>
    <row r="20" spans="1:21" ht="75">
      <c r="A20" s="235" t="s">
        <v>691</v>
      </c>
      <c r="B20" s="261" t="s">
        <v>338</v>
      </c>
      <c r="C20" s="235" t="s">
        <v>339</v>
      </c>
      <c r="D20" s="10" t="s">
        <v>58</v>
      </c>
      <c r="E20" s="10">
        <v>2</v>
      </c>
      <c r="F20" s="235" t="s">
        <v>692</v>
      </c>
      <c r="G20" s="48"/>
      <c r="H20" s="48"/>
      <c r="I20" s="48"/>
      <c r="J20" s="48"/>
      <c r="K20" s="48"/>
      <c r="L20" s="10">
        <v>1</v>
      </c>
      <c r="M20" s="48"/>
      <c r="N20" s="48"/>
      <c r="O20" s="48"/>
      <c r="P20" s="151"/>
      <c r="Q20" s="151"/>
      <c r="R20" s="147">
        <v>1</v>
      </c>
      <c r="S20" s="23">
        <v>0</v>
      </c>
      <c r="T20" s="19" t="s">
        <v>340</v>
      </c>
    </row>
    <row r="21" spans="1:21" ht="135">
      <c r="A21" s="268" t="s">
        <v>693</v>
      </c>
      <c r="B21" s="269" t="s">
        <v>341</v>
      </c>
      <c r="C21" s="268" t="s">
        <v>332</v>
      </c>
      <c r="D21" s="145" t="s">
        <v>19</v>
      </c>
      <c r="E21" s="145">
        <v>1</v>
      </c>
      <c r="F21" s="268" t="s">
        <v>694</v>
      </c>
      <c r="G21" s="145"/>
      <c r="H21" s="273"/>
      <c r="I21" s="270"/>
      <c r="J21" s="270"/>
      <c r="K21" s="270"/>
      <c r="L21" s="270"/>
      <c r="M21" s="270"/>
      <c r="N21" s="270"/>
      <c r="O21" s="270"/>
      <c r="P21" s="270"/>
      <c r="Q21" s="270"/>
      <c r="R21" s="271">
        <v>1</v>
      </c>
      <c r="S21" s="272">
        <v>0</v>
      </c>
      <c r="T21" s="274" t="s">
        <v>342</v>
      </c>
    </row>
    <row r="22" spans="1:21" ht="30" customHeight="1">
      <c r="A22" s="397" t="s">
        <v>695</v>
      </c>
      <c r="B22" s="357" t="s">
        <v>92</v>
      </c>
      <c r="C22" s="357" t="s">
        <v>93</v>
      </c>
      <c r="D22" s="355" t="s">
        <v>19</v>
      </c>
      <c r="E22" s="355">
        <v>1</v>
      </c>
      <c r="F22" s="357" t="s">
        <v>696</v>
      </c>
      <c r="G22" s="355"/>
      <c r="H22" s="355">
        <v>1</v>
      </c>
      <c r="I22" s="355"/>
      <c r="J22" s="355"/>
      <c r="K22" s="355"/>
      <c r="L22" s="355"/>
      <c r="M22" s="355"/>
      <c r="N22" s="355"/>
      <c r="O22" s="355"/>
      <c r="P22" s="355"/>
      <c r="Q22" s="355"/>
      <c r="R22" s="355"/>
      <c r="S22" s="20">
        <v>0</v>
      </c>
      <c r="T22" s="355" t="s">
        <v>94</v>
      </c>
      <c r="U22" s="7"/>
    </row>
    <row r="23" spans="1:21" ht="60">
      <c r="A23" s="397"/>
      <c r="B23" s="357" t="s">
        <v>632</v>
      </c>
      <c r="C23" s="357" t="s">
        <v>633</v>
      </c>
      <c r="D23" s="355" t="s">
        <v>42</v>
      </c>
      <c r="E23" s="173">
        <v>1</v>
      </c>
      <c r="F23" s="357" t="s">
        <v>697</v>
      </c>
      <c r="G23" s="355"/>
      <c r="H23" s="355"/>
      <c r="I23" s="355"/>
      <c r="J23" s="355"/>
      <c r="K23" s="355"/>
      <c r="L23" s="355"/>
      <c r="M23" s="355"/>
      <c r="N23" s="355"/>
      <c r="O23" s="355"/>
      <c r="P23" s="355"/>
      <c r="Q23" s="355"/>
      <c r="R23" s="173">
        <v>1</v>
      </c>
      <c r="S23" s="20"/>
      <c r="T23" s="355" t="s">
        <v>379</v>
      </c>
      <c r="U23" s="7"/>
    </row>
    <row r="24" spans="1:21" ht="75">
      <c r="A24" s="353" t="s">
        <v>375</v>
      </c>
      <c r="B24" s="232" t="s">
        <v>115</v>
      </c>
      <c r="C24" s="353" t="s">
        <v>116</v>
      </c>
      <c r="D24" s="356" t="s">
        <v>19</v>
      </c>
      <c r="E24" s="356">
        <v>3</v>
      </c>
      <c r="F24" s="353" t="s">
        <v>376</v>
      </c>
      <c r="G24" s="150"/>
      <c r="H24" s="358"/>
      <c r="I24" s="150"/>
      <c r="J24" s="150"/>
      <c r="K24" s="150"/>
      <c r="L24" s="150"/>
      <c r="M24" s="150">
        <v>1</v>
      </c>
      <c r="N24" s="150"/>
      <c r="O24" s="150">
        <v>1</v>
      </c>
      <c r="P24" s="150"/>
      <c r="Q24" s="150"/>
      <c r="R24" s="150">
        <v>1</v>
      </c>
      <c r="S24" s="40"/>
      <c r="T24" s="358" t="s">
        <v>361</v>
      </c>
      <c r="U24" s="7"/>
    </row>
    <row r="25" spans="1:21">
      <c r="A25" s="44"/>
      <c r="B25" s="204"/>
      <c r="C25" s="205"/>
      <c r="D25" s="204"/>
      <c r="E25" s="204"/>
      <c r="F25" s="206"/>
      <c r="G25" s="204"/>
      <c r="H25" s="206"/>
      <c r="I25" s="207"/>
      <c r="J25" s="207"/>
      <c r="K25" s="207"/>
      <c r="L25" s="207"/>
      <c r="M25" s="207"/>
      <c r="N25" s="207"/>
      <c r="O25" s="207"/>
      <c r="P25" s="207"/>
      <c r="Q25" s="207"/>
      <c r="R25" s="210"/>
      <c r="S25" s="208"/>
      <c r="T25" s="209"/>
      <c r="U25" s="7"/>
    </row>
    <row r="26" spans="1:21">
      <c r="A26" s="44"/>
      <c r="B26" s="204"/>
      <c r="C26" s="205"/>
      <c r="D26" s="204"/>
      <c r="E26" s="204"/>
      <c r="F26" s="206"/>
      <c r="G26" s="204"/>
      <c r="H26" s="206"/>
      <c r="I26" s="207"/>
      <c r="J26" s="207"/>
      <c r="K26" s="207"/>
      <c r="L26" s="207"/>
      <c r="M26" s="207"/>
      <c r="N26" s="207"/>
      <c r="O26" s="207"/>
      <c r="P26" s="207"/>
      <c r="Q26" s="207"/>
      <c r="R26" s="210"/>
      <c r="S26" s="208"/>
      <c r="T26" s="209"/>
      <c r="U26" s="7"/>
    </row>
    <row r="27" spans="1:21">
      <c r="A27" s="44"/>
      <c r="B27" s="204"/>
      <c r="C27" s="205"/>
      <c r="D27" s="204"/>
      <c r="E27" s="204"/>
      <c r="F27" s="206"/>
      <c r="G27" s="204"/>
      <c r="H27" s="206"/>
      <c r="I27" s="207"/>
      <c r="J27" s="207"/>
      <c r="K27" s="207"/>
      <c r="L27" s="207"/>
      <c r="M27" s="207"/>
      <c r="N27" s="207"/>
      <c r="O27" s="207"/>
      <c r="P27" s="207"/>
      <c r="Q27" s="207"/>
      <c r="R27" s="210"/>
      <c r="S27" s="208"/>
      <c r="T27" s="209"/>
      <c r="U27" s="7"/>
    </row>
    <row r="28" spans="1:21">
      <c r="M28" s="146"/>
      <c r="N28" s="146"/>
      <c r="O28" s="146"/>
      <c r="P28" s="146"/>
      <c r="Q28" s="146"/>
      <c r="R28" s="146"/>
    </row>
  </sheetData>
  <mergeCells count="17">
    <mergeCell ref="A22:A23"/>
    <mergeCell ref="J14:L14"/>
    <mergeCell ref="M14:O14"/>
    <mergeCell ref="P14:R14"/>
    <mergeCell ref="S14:S15"/>
    <mergeCell ref="G14:I14"/>
    <mergeCell ref="A14:A15"/>
    <mergeCell ref="B14:B15"/>
    <mergeCell ref="C14:C15"/>
    <mergeCell ref="D14:E14"/>
    <mergeCell ref="F14:F15"/>
    <mergeCell ref="T14:T15"/>
    <mergeCell ref="A7:T7"/>
    <mergeCell ref="A8:T8"/>
    <mergeCell ref="B10:T10"/>
    <mergeCell ref="B11:T11"/>
    <mergeCell ref="B12:T12"/>
  </mergeCells>
  <pageMargins left="0.7" right="0.7" top="0.75" bottom="0.75" header="0.3" footer="0.3"/>
  <pageSetup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7:T28"/>
  <sheetViews>
    <sheetView showGridLines="0" zoomScale="85" zoomScaleNormal="85" workbookViewId="0">
      <selection activeCell="A14" sqref="A14:A15"/>
    </sheetView>
  </sheetViews>
  <sheetFormatPr baseColWidth="10" defaultColWidth="11.42578125" defaultRowHeight="15"/>
  <cols>
    <col min="1" max="1" width="36.140625" style="25" customWidth="1"/>
    <col min="2" max="2" width="20.28515625" bestFit="1" customWidth="1"/>
    <col min="3" max="3" width="22.7109375" style="25" bestFit="1" customWidth="1"/>
    <col min="4" max="4" width="17.7109375" style="58" bestFit="1" customWidth="1"/>
    <col min="5" max="5" width="8.85546875" style="58" bestFit="1" customWidth="1"/>
    <col min="6" max="6" width="59.7109375" customWidth="1"/>
    <col min="7" max="7" width="7.140625" bestFit="1" customWidth="1"/>
    <col min="8" max="8" width="8" bestFit="1" customWidth="1"/>
    <col min="9" max="14" width="7.140625" bestFit="1" customWidth="1"/>
    <col min="15" max="15" width="11.42578125" bestFit="1" customWidth="1"/>
    <col min="16" max="16" width="8.140625" bestFit="1" customWidth="1"/>
    <col min="17" max="17" width="11" bestFit="1" customWidth="1"/>
    <col min="18" max="18" width="10.140625" bestFit="1" customWidth="1"/>
    <col min="19" max="19" width="17.85546875" bestFit="1" customWidth="1"/>
    <col min="20" max="20" width="26.42578125" style="58" customWidth="1"/>
  </cols>
  <sheetData>
    <row r="7" spans="1:20" ht="21">
      <c r="A7" s="393" t="s">
        <v>0</v>
      </c>
      <c r="B7" s="393"/>
      <c r="C7" s="393"/>
      <c r="D7" s="393"/>
      <c r="E7" s="393"/>
      <c r="F7" s="393"/>
      <c r="G7" s="393"/>
      <c r="H7" s="393"/>
      <c r="I7" s="393"/>
      <c r="J7" s="393"/>
      <c r="K7" s="393"/>
      <c r="L7" s="393"/>
      <c r="M7" s="393"/>
      <c r="N7" s="393"/>
      <c r="O7" s="393"/>
      <c r="P7" s="393"/>
      <c r="Q7" s="393"/>
      <c r="R7" s="393"/>
      <c r="S7" s="393"/>
      <c r="T7" s="393"/>
    </row>
    <row r="8" spans="1:20" ht="21">
      <c r="A8" s="393" t="s">
        <v>1</v>
      </c>
      <c r="B8" s="393"/>
      <c r="C8" s="393"/>
      <c r="D8" s="393"/>
      <c r="E8" s="393"/>
      <c r="F8" s="393"/>
      <c r="G8" s="393"/>
      <c r="H8" s="393"/>
      <c r="I8" s="393"/>
      <c r="J8" s="393"/>
      <c r="K8" s="393"/>
      <c r="L8" s="393"/>
      <c r="M8" s="393"/>
      <c r="N8" s="393"/>
      <c r="O8" s="393"/>
      <c r="P8" s="393"/>
      <c r="Q8" s="393"/>
      <c r="R8" s="393"/>
      <c r="S8" s="393"/>
      <c r="T8" s="393"/>
    </row>
    <row r="9" spans="1:20" ht="21">
      <c r="A9" s="1"/>
      <c r="B9" s="2"/>
      <c r="C9" s="1"/>
      <c r="D9" s="2"/>
      <c r="E9" s="2"/>
      <c r="F9" s="2"/>
      <c r="G9" s="2"/>
      <c r="H9" s="2"/>
      <c r="I9" s="2"/>
      <c r="J9" s="2"/>
      <c r="K9" s="2"/>
      <c r="L9" s="2"/>
      <c r="M9" s="2"/>
      <c r="N9" s="2"/>
      <c r="O9" s="2"/>
      <c r="P9" s="2"/>
      <c r="Q9" s="2"/>
      <c r="R9" s="2"/>
      <c r="S9" s="2"/>
      <c r="T9" s="2"/>
    </row>
    <row r="10" spans="1:20" ht="21">
      <c r="A10" s="191" t="s">
        <v>2</v>
      </c>
      <c r="B10" s="394" t="s">
        <v>319</v>
      </c>
      <c r="C10" s="394"/>
      <c r="D10" s="394"/>
      <c r="E10" s="394"/>
      <c r="F10" s="394"/>
      <c r="G10" s="394"/>
      <c r="H10" s="394"/>
      <c r="I10" s="394"/>
      <c r="J10" s="394"/>
      <c r="K10" s="394"/>
      <c r="L10" s="394"/>
      <c r="M10" s="394"/>
      <c r="N10" s="394"/>
      <c r="O10" s="394"/>
      <c r="P10" s="394"/>
      <c r="Q10" s="394"/>
      <c r="R10" s="394"/>
      <c r="S10" s="394"/>
      <c r="T10" s="394"/>
    </row>
    <row r="11" spans="1:20" ht="21">
      <c r="A11" s="191" t="s">
        <v>4</v>
      </c>
      <c r="B11" s="394" t="s">
        <v>343</v>
      </c>
      <c r="C11" s="394"/>
      <c r="D11" s="394"/>
      <c r="E11" s="394"/>
      <c r="F11" s="394"/>
      <c r="G11" s="394"/>
      <c r="H11" s="394"/>
      <c r="I11" s="394"/>
      <c r="J11" s="394"/>
      <c r="K11" s="394"/>
      <c r="L11" s="394"/>
      <c r="M11" s="394"/>
      <c r="N11" s="394"/>
      <c r="O11" s="394"/>
      <c r="P11" s="394"/>
      <c r="Q11" s="394"/>
      <c r="R11" s="394"/>
      <c r="S11" s="394"/>
      <c r="T11" s="394"/>
    </row>
    <row r="12" spans="1:20" ht="21">
      <c r="A12" s="191" t="s">
        <v>6</v>
      </c>
      <c r="B12" s="402" t="s">
        <v>344</v>
      </c>
      <c r="C12" s="403"/>
      <c r="D12" s="403"/>
      <c r="E12" s="403"/>
      <c r="F12" s="403"/>
      <c r="G12" s="403"/>
      <c r="H12" s="403"/>
      <c r="I12" s="403"/>
      <c r="J12" s="403"/>
      <c r="K12" s="403"/>
      <c r="L12" s="403"/>
      <c r="M12" s="403"/>
      <c r="N12" s="403"/>
      <c r="O12" s="403"/>
      <c r="P12" s="403"/>
      <c r="Q12" s="403"/>
      <c r="R12" s="403"/>
      <c r="S12" s="403"/>
      <c r="T12" s="404"/>
    </row>
    <row r="14" spans="1:20">
      <c r="A14" s="399" t="s">
        <v>7</v>
      </c>
      <c r="B14" s="399" t="s">
        <v>8</v>
      </c>
      <c r="C14" s="399" t="s">
        <v>9</v>
      </c>
      <c r="D14" s="401" t="s">
        <v>10</v>
      </c>
      <c r="E14" s="401"/>
      <c r="F14" s="392" t="s">
        <v>11</v>
      </c>
      <c r="G14" s="398" t="s">
        <v>12</v>
      </c>
      <c r="H14" s="398"/>
      <c r="I14" s="398"/>
      <c r="J14" s="398" t="s">
        <v>13</v>
      </c>
      <c r="K14" s="398"/>
      <c r="L14" s="398"/>
      <c r="M14" s="398" t="s">
        <v>14</v>
      </c>
      <c r="N14" s="398"/>
      <c r="O14" s="398"/>
      <c r="P14" s="398" t="s">
        <v>15</v>
      </c>
      <c r="Q14" s="398"/>
      <c r="R14" s="398"/>
      <c r="S14" s="392" t="s">
        <v>16</v>
      </c>
      <c r="T14" s="392" t="s">
        <v>17</v>
      </c>
    </row>
    <row r="15" spans="1:20" s="7" customFormat="1" ht="22.5" customHeight="1">
      <c r="A15" s="400"/>
      <c r="B15" s="400"/>
      <c r="C15" s="400"/>
      <c r="D15" s="5" t="s">
        <v>18</v>
      </c>
      <c r="E15" s="5" t="s">
        <v>19</v>
      </c>
      <c r="F15" s="392"/>
      <c r="G15" s="6" t="s">
        <v>20</v>
      </c>
      <c r="H15" s="6" t="s">
        <v>21</v>
      </c>
      <c r="I15" s="6" t="s">
        <v>22</v>
      </c>
      <c r="J15" s="6" t="s">
        <v>23</v>
      </c>
      <c r="K15" s="6" t="s">
        <v>24</v>
      </c>
      <c r="L15" s="6" t="s">
        <v>25</v>
      </c>
      <c r="M15" s="6" t="s">
        <v>26</v>
      </c>
      <c r="N15" s="6" t="s">
        <v>27</v>
      </c>
      <c r="O15" s="6" t="s">
        <v>28</v>
      </c>
      <c r="P15" s="6" t="s">
        <v>29</v>
      </c>
      <c r="Q15" s="6" t="s">
        <v>30</v>
      </c>
      <c r="R15" s="6" t="s">
        <v>31</v>
      </c>
      <c r="S15" s="392"/>
      <c r="T15" s="392"/>
    </row>
    <row r="16" spans="1:20" s="57" customFormat="1" ht="90">
      <c r="A16" s="407" t="s">
        <v>698</v>
      </c>
      <c r="B16" s="354" t="s">
        <v>345</v>
      </c>
      <c r="C16" s="229" t="s">
        <v>346</v>
      </c>
      <c r="D16" s="10" t="s">
        <v>58</v>
      </c>
      <c r="E16" s="10">
        <v>4</v>
      </c>
      <c r="F16" s="229" t="s">
        <v>699</v>
      </c>
      <c r="G16" s="11"/>
      <c r="H16" s="147"/>
      <c r="I16" s="147">
        <v>1</v>
      </c>
      <c r="J16" s="147"/>
      <c r="K16" s="11"/>
      <c r="L16" s="147">
        <v>1</v>
      </c>
      <c r="M16" s="11"/>
      <c r="N16" s="147"/>
      <c r="O16" s="147">
        <v>1</v>
      </c>
      <c r="P16" s="147"/>
      <c r="Q16" s="11"/>
      <c r="R16" s="147">
        <v>1</v>
      </c>
      <c r="S16" s="409" t="e">
        <f>SUM(#REF!)</f>
        <v>#REF!</v>
      </c>
      <c r="T16" s="411" t="s">
        <v>256</v>
      </c>
    </row>
    <row r="17" spans="1:20" s="57" customFormat="1" ht="30">
      <c r="A17" s="408"/>
      <c r="B17" s="354" t="s">
        <v>414</v>
      </c>
      <c r="C17" s="352" t="s">
        <v>415</v>
      </c>
      <c r="D17" s="10" t="s">
        <v>58</v>
      </c>
      <c r="E17" s="10">
        <v>4</v>
      </c>
      <c r="F17" s="352" t="s">
        <v>700</v>
      </c>
      <c r="G17" s="11"/>
      <c r="H17" s="147"/>
      <c r="I17" s="147">
        <v>1</v>
      </c>
      <c r="J17" s="147"/>
      <c r="K17" s="11"/>
      <c r="L17" s="147">
        <v>1</v>
      </c>
      <c r="M17" s="11"/>
      <c r="N17" s="147"/>
      <c r="O17" s="147">
        <v>1</v>
      </c>
      <c r="P17" s="147"/>
      <c r="Q17" s="11"/>
      <c r="R17" s="147">
        <v>1</v>
      </c>
      <c r="S17" s="410"/>
      <c r="T17" s="412"/>
    </row>
    <row r="18" spans="1:20" s="156" customFormat="1" ht="75">
      <c r="A18" s="230" t="s">
        <v>701</v>
      </c>
      <c r="B18" s="230" t="s">
        <v>347</v>
      </c>
      <c r="C18" s="230" t="s">
        <v>346</v>
      </c>
      <c r="D18" s="29" t="s">
        <v>58</v>
      </c>
      <c r="E18" s="29">
        <v>2</v>
      </c>
      <c r="F18" s="230" t="s">
        <v>707</v>
      </c>
      <c r="G18" s="153"/>
      <c r="H18" s="153"/>
      <c r="I18" s="154"/>
      <c r="J18" s="153"/>
      <c r="K18" s="155"/>
      <c r="L18" s="150">
        <v>1</v>
      </c>
      <c r="M18" s="155"/>
      <c r="N18" s="155"/>
      <c r="O18" s="150"/>
      <c r="P18" s="155"/>
      <c r="Q18" s="155"/>
      <c r="R18" s="150">
        <v>1</v>
      </c>
      <c r="S18" s="31" t="e">
        <f>SUM(#REF!)</f>
        <v>#REF!</v>
      </c>
      <c r="T18" s="29" t="s">
        <v>256</v>
      </c>
    </row>
    <row r="19" spans="1:20" s="49" customFormat="1" ht="75">
      <c r="A19" s="229" t="s">
        <v>702</v>
      </c>
      <c r="B19" s="229" t="s">
        <v>348</v>
      </c>
      <c r="C19" s="229" t="s">
        <v>349</v>
      </c>
      <c r="D19" s="10" t="s">
        <v>350</v>
      </c>
      <c r="E19" s="10">
        <v>2</v>
      </c>
      <c r="F19" s="229" t="s">
        <v>708</v>
      </c>
      <c r="G19" s="48"/>
      <c r="H19" s="48"/>
      <c r="I19" s="48"/>
      <c r="J19" s="147">
        <v>2</v>
      </c>
      <c r="K19" s="48"/>
      <c r="L19" s="48"/>
      <c r="M19" s="48"/>
      <c r="N19" s="48"/>
      <c r="O19" s="48"/>
      <c r="P19" s="48"/>
      <c r="Q19" s="48"/>
      <c r="R19" s="48"/>
      <c r="S19" s="27" t="e">
        <f>SUM(#REF!)</f>
        <v>#REF!</v>
      </c>
      <c r="T19" s="229" t="s">
        <v>351</v>
      </c>
    </row>
    <row r="20" spans="1:20" s="57" customFormat="1" ht="45">
      <c r="A20" s="405" t="s">
        <v>703</v>
      </c>
      <c r="B20" s="232" t="s">
        <v>352</v>
      </c>
      <c r="C20" s="230" t="s">
        <v>353</v>
      </c>
      <c r="D20" s="29" t="s">
        <v>58</v>
      </c>
      <c r="E20" s="29">
        <v>1</v>
      </c>
      <c r="F20" s="230" t="s">
        <v>709</v>
      </c>
      <c r="G20" s="29"/>
      <c r="H20" s="29"/>
      <c r="I20" s="29"/>
      <c r="J20" s="29"/>
      <c r="K20" s="29"/>
      <c r="L20" s="29"/>
      <c r="M20" s="29"/>
      <c r="N20" s="29"/>
      <c r="O20" s="185"/>
      <c r="P20" s="199">
        <v>1</v>
      </c>
      <c r="Q20" s="199"/>
      <c r="R20" s="29"/>
      <c r="S20" s="31" t="e">
        <f>#REF!</f>
        <v>#REF!</v>
      </c>
      <c r="T20" s="230" t="s">
        <v>354</v>
      </c>
    </row>
    <row r="21" spans="1:20" s="57" customFormat="1" ht="30">
      <c r="A21" s="406"/>
      <c r="B21" s="232" t="s">
        <v>358</v>
      </c>
      <c r="C21" s="230" t="s">
        <v>359</v>
      </c>
      <c r="D21" s="51" t="s">
        <v>58</v>
      </c>
      <c r="E21" s="51">
        <v>5</v>
      </c>
      <c r="F21" s="230" t="s">
        <v>710</v>
      </c>
      <c r="G21" s="51"/>
      <c r="H21" s="51"/>
      <c r="I21" s="51"/>
      <c r="J21" s="51"/>
      <c r="K21" s="51"/>
      <c r="L21" s="51"/>
      <c r="M21" s="51"/>
      <c r="N21" s="51"/>
      <c r="O21" s="51"/>
      <c r="P21" s="199">
        <v>2</v>
      </c>
      <c r="Q21" s="199">
        <v>3</v>
      </c>
      <c r="R21" s="185"/>
      <c r="S21" s="40">
        <v>0</v>
      </c>
      <c r="T21" s="24" t="s">
        <v>256</v>
      </c>
    </row>
    <row r="22" spans="1:20" ht="150">
      <c r="A22" s="233" t="s">
        <v>704</v>
      </c>
      <c r="B22" s="231" t="s">
        <v>355</v>
      </c>
      <c r="C22" s="229" t="s">
        <v>356</v>
      </c>
      <c r="D22" s="10" t="s">
        <v>58</v>
      </c>
      <c r="E22" s="10">
        <v>1</v>
      </c>
      <c r="F22" s="229" t="s">
        <v>711</v>
      </c>
      <c r="G22" s="10"/>
      <c r="H22" s="10"/>
      <c r="I22" s="10"/>
      <c r="J22" s="10"/>
      <c r="K22" s="10"/>
      <c r="L22" s="10"/>
      <c r="M22" s="10">
        <v>1</v>
      </c>
      <c r="N22" s="10"/>
      <c r="O22" s="10"/>
      <c r="P22" s="10"/>
      <c r="Q22" s="10"/>
      <c r="R22" s="10"/>
      <c r="S22" s="23">
        <v>0</v>
      </c>
      <c r="T22" s="229" t="s">
        <v>357</v>
      </c>
    </row>
    <row r="23" spans="1:20" ht="30">
      <c r="A23" s="230" t="s">
        <v>705</v>
      </c>
      <c r="B23" s="232" t="s">
        <v>397</v>
      </c>
      <c r="C23" s="230" t="s">
        <v>398</v>
      </c>
      <c r="D23" s="199" t="s">
        <v>58</v>
      </c>
      <c r="E23" s="199">
        <v>1</v>
      </c>
      <c r="F23" s="230" t="s">
        <v>712</v>
      </c>
      <c r="G23" s="32"/>
      <c r="H23" s="32"/>
      <c r="I23" s="32"/>
      <c r="J23" s="32"/>
      <c r="K23" s="32"/>
      <c r="L23" s="32"/>
      <c r="M23" s="32"/>
      <c r="N23" s="32"/>
      <c r="O23" s="32"/>
      <c r="P23" s="32"/>
      <c r="Q23" s="32"/>
      <c r="R23" s="199">
        <v>1</v>
      </c>
      <c r="S23" s="31">
        <f>15000*57</f>
        <v>855000</v>
      </c>
      <c r="T23" s="230" t="s">
        <v>626</v>
      </c>
    </row>
    <row r="24" spans="1:20" ht="60">
      <c r="A24" s="233" t="s">
        <v>706</v>
      </c>
      <c r="B24" s="231" t="s">
        <v>417</v>
      </c>
      <c r="C24" s="229" t="s">
        <v>416</v>
      </c>
      <c r="D24" s="10" t="s">
        <v>58</v>
      </c>
      <c r="E24" s="10">
        <v>1</v>
      </c>
      <c r="F24" s="229" t="s">
        <v>713</v>
      </c>
      <c r="G24" s="10"/>
      <c r="H24" s="10"/>
      <c r="I24" s="10"/>
      <c r="J24" s="10"/>
      <c r="K24" s="10"/>
      <c r="L24" s="10"/>
      <c r="M24" s="10">
        <v>1</v>
      </c>
      <c r="N24" s="10"/>
      <c r="O24" s="10"/>
      <c r="P24" s="10"/>
      <c r="Q24" s="10"/>
      <c r="R24" s="10"/>
      <c r="S24" s="23">
        <v>0</v>
      </c>
      <c r="T24" s="229" t="s">
        <v>357</v>
      </c>
    </row>
    <row r="25" spans="1:20">
      <c r="C25"/>
      <c r="D25"/>
      <c r="E25"/>
      <c r="T25"/>
    </row>
    <row r="26" spans="1:20">
      <c r="C26"/>
      <c r="D26"/>
      <c r="E26"/>
      <c r="T26"/>
    </row>
    <row r="27" spans="1:20">
      <c r="C27"/>
      <c r="D27"/>
      <c r="E27"/>
      <c r="T27"/>
    </row>
    <row r="28" spans="1:20">
      <c r="C28"/>
      <c r="D28"/>
      <c r="E28"/>
      <c r="T28"/>
    </row>
  </sheetData>
  <mergeCells count="20">
    <mergeCell ref="A20:A21"/>
    <mergeCell ref="S14:S15"/>
    <mergeCell ref="A16:A17"/>
    <mergeCell ref="S16:S17"/>
    <mergeCell ref="T16:T17"/>
    <mergeCell ref="T14:T15"/>
    <mergeCell ref="A14:A15"/>
    <mergeCell ref="B14:B15"/>
    <mergeCell ref="C14:C15"/>
    <mergeCell ref="D14:E14"/>
    <mergeCell ref="F14:F15"/>
    <mergeCell ref="G14:I14"/>
    <mergeCell ref="J14:L14"/>
    <mergeCell ref="M14:O14"/>
    <mergeCell ref="P14:R14"/>
    <mergeCell ref="A7:T7"/>
    <mergeCell ref="A8:T8"/>
    <mergeCell ref="B10:T10"/>
    <mergeCell ref="B11:T11"/>
    <mergeCell ref="B12:T12"/>
  </mergeCells>
  <pageMargins left="0.7" right="0.7" top="0.75" bottom="0.75" header="0.3" footer="0.3"/>
  <pageSetup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7:AT29"/>
  <sheetViews>
    <sheetView showGridLines="0" zoomScale="85" zoomScaleNormal="85" workbookViewId="0">
      <selection activeCell="A15" sqref="A15:A16"/>
    </sheetView>
  </sheetViews>
  <sheetFormatPr baseColWidth="10" defaultColWidth="11.42578125" defaultRowHeight="15"/>
  <cols>
    <col min="1" max="1" width="62.7109375" bestFit="1" customWidth="1"/>
    <col min="2" max="2" width="24.7109375" bestFit="1" customWidth="1"/>
    <col min="3" max="3" width="26.5703125" style="25" bestFit="1" customWidth="1"/>
    <col min="4" max="4" width="17.7109375" bestFit="1" customWidth="1"/>
    <col min="5" max="5" width="8.85546875" bestFit="1" customWidth="1"/>
    <col min="6" max="6" width="41" bestFit="1" customWidth="1"/>
    <col min="7" max="7" width="15.28515625" customWidth="1"/>
    <col min="8" max="10" width="11.140625" bestFit="1" customWidth="1"/>
    <col min="11" max="18" width="11.7109375" bestFit="1" customWidth="1"/>
    <col min="19" max="19" width="21.7109375" bestFit="1" customWidth="1"/>
    <col min="20" max="20" width="17.28515625" bestFit="1" customWidth="1"/>
    <col min="22" max="24" width="0" hidden="1" customWidth="1"/>
    <col min="25" max="25" width="12.5703125" hidden="1" customWidth="1"/>
    <col min="26" max="26" width="16.7109375" hidden="1" customWidth="1"/>
    <col min="27" max="27" width="8.140625" hidden="1" customWidth="1"/>
    <col min="28" max="29" width="0" hidden="1" customWidth="1"/>
    <col min="30" max="30" width="12.5703125" hidden="1" customWidth="1"/>
    <col min="31" max="31" width="16.7109375" hidden="1" customWidth="1"/>
    <col min="32" max="34" width="0" hidden="1" customWidth="1"/>
    <col min="35" max="35" width="12.5703125" hidden="1" customWidth="1"/>
    <col min="36" max="36" width="16.7109375" hidden="1" customWidth="1"/>
    <col min="37" max="39" width="0" hidden="1" customWidth="1"/>
    <col min="40" max="40" width="12.5703125" hidden="1" customWidth="1"/>
    <col min="41" max="46" width="16.7109375" hidden="1" customWidth="1"/>
    <col min="47" max="165" width="0" hidden="1" customWidth="1"/>
    <col min="166" max="166" width="3.5703125" customWidth="1"/>
  </cols>
  <sheetData>
    <row r="7" spans="1:41" ht="21">
      <c r="A7" s="393" t="s">
        <v>0</v>
      </c>
      <c r="B7" s="393"/>
      <c r="C7" s="393"/>
      <c r="D7" s="393"/>
      <c r="E7" s="393"/>
      <c r="F7" s="393"/>
      <c r="G7" s="393"/>
      <c r="H7" s="393"/>
      <c r="I7" s="393"/>
      <c r="J7" s="393"/>
      <c r="K7" s="393"/>
      <c r="L7" s="393"/>
      <c r="M7" s="393"/>
      <c r="N7" s="393"/>
      <c r="O7" s="393"/>
      <c r="P7" s="393"/>
      <c r="Q7" s="393"/>
      <c r="R7" s="393"/>
      <c r="S7" s="393"/>
      <c r="T7" s="393"/>
    </row>
    <row r="8" spans="1:41" ht="21">
      <c r="A8" s="393" t="s">
        <v>1</v>
      </c>
      <c r="B8" s="393"/>
      <c r="C8" s="393"/>
      <c r="D8" s="393"/>
      <c r="E8" s="393"/>
      <c r="F8" s="393"/>
      <c r="G8" s="393"/>
      <c r="H8" s="393"/>
      <c r="I8" s="393"/>
      <c r="J8" s="393"/>
      <c r="K8" s="393"/>
      <c r="L8" s="393"/>
      <c r="M8" s="393"/>
      <c r="N8" s="393"/>
      <c r="O8" s="393"/>
      <c r="P8" s="393"/>
      <c r="Q8" s="393"/>
      <c r="R8" s="393"/>
      <c r="S8" s="393"/>
      <c r="T8" s="393"/>
    </row>
    <row r="9" spans="1:41" ht="21">
      <c r="A9" s="158"/>
      <c r="B9" s="158"/>
      <c r="C9" s="1"/>
      <c r="D9" s="158"/>
      <c r="E9" s="158"/>
      <c r="F9" s="158"/>
      <c r="G9" s="158"/>
      <c r="H9" s="158"/>
      <c r="I9" s="158"/>
      <c r="J9" s="158"/>
      <c r="K9" s="158"/>
      <c r="L9" s="158"/>
      <c r="M9" s="158"/>
      <c r="N9" s="158"/>
      <c r="O9" s="158"/>
      <c r="P9" s="158"/>
      <c r="Q9" s="158"/>
      <c r="R9" s="158"/>
      <c r="S9" s="158"/>
      <c r="T9" s="158"/>
    </row>
    <row r="10" spans="1:41" ht="21">
      <c r="A10" s="189" t="s">
        <v>2</v>
      </c>
      <c r="B10" s="394" t="s">
        <v>363</v>
      </c>
      <c r="C10" s="394"/>
      <c r="D10" s="394"/>
      <c r="E10" s="394"/>
      <c r="F10" s="394"/>
      <c r="G10" s="394"/>
      <c r="H10" s="394"/>
      <c r="I10" s="394"/>
      <c r="J10" s="394"/>
      <c r="K10" s="394"/>
      <c r="L10" s="394"/>
      <c r="M10" s="394"/>
      <c r="N10" s="394"/>
      <c r="O10" s="394"/>
      <c r="P10" s="394"/>
      <c r="Q10" s="394"/>
      <c r="R10" s="394"/>
      <c r="S10" s="394"/>
      <c r="T10" s="394"/>
    </row>
    <row r="11" spans="1:41" ht="21">
      <c r="A11" s="189" t="s">
        <v>4</v>
      </c>
      <c r="B11" s="394" t="s">
        <v>258</v>
      </c>
      <c r="C11" s="394"/>
      <c r="D11" s="394"/>
      <c r="E11" s="394"/>
      <c r="F11" s="394"/>
      <c r="G11" s="394"/>
      <c r="H11" s="394"/>
      <c r="I11" s="394"/>
      <c r="J11" s="394"/>
      <c r="K11" s="394"/>
      <c r="L11" s="394"/>
      <c r="M11" s="394"/>
      <c r="N11" s="394"/>
      <c r="O11" s="394"/>
      <c r="P11" s="394"/>
      <c r="Q11" s="394"/>
      <c r="R11" s="394"/>
      <c r="S11" s="394"/>
      <c r="T11" s="394"/>
    </row>
    <row r="12" spans="1:41" ht="21">
      <c r="A12" s="189" t="s">
        <v>6</v>
      </c>
      <c r="B12" s="402" t="s">
        <v>321</v>
      </c>
      <c r="C12" s="403"/>
      <c r="D12" s="403"/>
      <c r="E12" s="403"/>
      <c r="F12" s="403"/>
      <c r="G12" s="403"/>
      <c r="H12" s="403"/>
      <c r="I12" s="403"/>
      <c r="J12" s="403"/>
      <c r="K12" s="403"/>
      <c r="L12" s="403"/>
      <c r="M12" s="403"/>
      <c r="N12" s="403"/>
      <c r="O12" s="403"/>
      <c r="P12" s="403"/>
      <c r="Q12" s="403"/>
      <c r="R12" s="403"/>
      <c r="S12" s="403"/>
      <c r="T12" s="404"/>
    </row>
    <row r="13" spans="1:41" ht="21" customHeight="1">
      <c r="A13" s="192" t="s">
        <v>101</v>
      </c>
      <c r="B13" s="402" t="s">
        <v>364</v>
      </c>
      <c r="C13" s="403"/>
      <c r="D13" s="403"/>
      <c r="E13" s="403"/>
      <c r="F13" s="403"/>
      <c r="G13" s="403"/>
      <c r="H13" s="403"/>
      <c r="I13" s="403"/>
      <c r="J13" s="403"/>
      <c r="K13" s="403"/>
      <c r="L13" s="403"/>
      <c r="M13" s="403"/>
      <c r="N13" s="403"/>
      <c r="O13" s="403"/>
      <c r="P13" s="403"/>
      <c r="Q13" s="403"/>
      <c r="R13" s="403"/>
      <c r="S13" s="403"/>
      <c r="T13" s="404"/>
    </row>
    <row r="15" spans="1:41" ht="15.75" thickBot="1">
      <c r="A15" s="399" t="s">
        <v>7</v>
      </c>
      <c r="B15" s="399" t="s">
        <v>8</v>
      </c>
      <c r="C15" s="399" t="s">
        <v>9</v>
      </c>
      <c r="D15" s="401" t="s">
        <v>10</v>
      </c>
      <c r="E15" s="401"/>
      <c r="F15" s="392" t="s">
        <v>11</v>
      </c>
      <c r="G15" s="398" t="s">
        <v>12</v>
      </c>
      <c r="H15" s="398"/>
      <c r="I15" s="398"/>
      <c r="J15" s="398" t="s">
        <v>13</v>
      </c>
      <c r="K15" s="398"/>
      <c r="L15" s="398"/>
      <c r="M15" s="398" t="s">
        <v>14</v>
      </c>
      <c r="N15" s="398"/>
      <c r="O15" s="398"/>
      <c r="P15" s="398" t="s">
        <v>15</v>
      </c>
      <c r="Q15" s="398"/>
      <c r="R15" s="398"/>
      <c r="S15" s="392" t="s">
        <v>16</v>
      </c>
      <c r="T15" s="392" t="s">
        <v>17</v>
      </c>
      <c r="V15" s="4"/>
      <c r="W15" s="4"/>
      <c r="X15" s="4"/>
      <c r="Y15" s="4"/>
      <c r="Z15" s="4"/>
      <c r="AA15" s="4"/>
      <c r="AB15" s="4"/>
      <c r="AC15" s="4"/>
      <c r="AD15" s="4"/>
      <c r="AE15" s="4"/>
      <c r="AF15" s="4"/>
      <c r="AG15" s="4"/>
      <c r="AH15" s="4"/>
      <c r="AI15" s="4"/>
      <c r="AJ15" s="4"/>
      <c r="AK15" s="4"/>
      <c r="AL15" s="4"/>
      <c r="AM15" s="4"/>
      <c r="AN15" s="4"/>
      <c r="AO15" s="4"/>
    </row>
    <row r="16" spans="1:41" s="7" customFormat="1" ht="26.25" customHeight="1">
      <c r="A16" s="400"/>
      <c r="B16" s="400"/>
      <c r="C16" s="400"/>
      <c r="D16" s="157" t="s">
        <v>18</v>
      </c>
      <c r="E16" s="157" t="s">
        <v>19</v>
      </c>
      <c r="F16" s="392"/>
      <c r="G16" s="159" t="s">
        <v>20</v>
      </c>
      <c r="H16" s="159" t="s">
        <v>21</v>
      </c>
      <c r="I16" s="159" t="s">
        <v>22</v>
      </c>
      <c r="J16" s="159" t="s">
        <v>23</v>
      </c>
      <c r="K16" s="159" t="s">
        <v>24</v>
      </c>
      <c r="L16" s="159" t="s">
        <v>25</v>
      </c>
      <c r="M16" s="159" t="s">
        <v>26</v>
      </c>
      <c r="N16" s="159" t="s">
        <v>27</v>
      </c>
      <c r="O16" s="159" t="s">
        <v>28</v>
      </c>
      <c r="P16" s="159" t="s">
        <v>29</v>
      </c>
      <c r="Q16" s="159" t="s">
        <v>30</v>
      </c>
      <c r="R16" s="159" t="s">
        <v>31</v>
      </c>
      <c r="S16" s="392"/>
      <c r="T16" s="392"/>
      <c r="V16" s="8" t="s">
        <v>20</v>
      </c>
      <c r="W16" s="8" t="s">
        <v>21</v>
      </c>
      <c r="X16" s="8" t="s">
        <v>22</v>
      </c>
      <c r="Y16" s="8" t="s">
        <v>32</v>
      </c>
      <c r="Z16" s="8" t="s">
        <v>33</v>
      </c>
      <c r="AA16" s="8" t="s">
        <v>23</v>
      </c>
      <c r="AB16" s="8" t="s">
        <v>24</v>
      </c>
      <c r="AC16" s="8" t="s">
        <v>25</v>
      </c>
      <c r="AD16" s="8" t="s">
        <v>34</v>
      </c>
      <c r="AE16" s="8" t="s">
        <v>35</v>
      </c>
      <c r="AF16" s="8" t="s">
        <v>26</v>
      </c>
      <c r="AG16" s="8" t="s">
        <v>27</v>
      </c>
      <c r="AH16" s="8" t="s">
        <v>28</v>
      </c>
      <c r="AI16" s="8" t="s">
        <v>36</v>
      </c>
      <c r="AJ16" s="8" t="s">
        <v>37</v>
      </c>
      <c r="AK16" s="8" t="s">
        <v>29</v>
      </c>
      <c r="AL16" s="8" t="s">
        <v>30</v>
      </c>
      <c r="AM16" s="8" t="s">
        <v>31</v>
      </c>
      <c r="AN16" s="8" t="s">
        <v>38</v>
      </c>
      <c r="AO16" s="8" t="s">
        <v>39</v>
      </c>
    </row>
    <row r="17" spans="1:20" ht="45" customHeight="1">
      <c r="A17" s="424" t="s">
        <v>431</v>
      </c>
      <c r="B17" s="424" t="s">
        <v>365</v>
      </c>
      <c r="C17" s="424" t="s">
        <v>366</v>
      </c>
      <c r="D17" s="10" t="s">
        <v>367</v>
      </c>
      <c r="E17" s="167">
        <v>50000</v>
      </c>
      <c r="F17" s="229" t="s">
        <v>422</v>
      </c>
      <c r="G17" s="10"/>
      <c r="H17" s="10"/>
      <c r="I17" s="10"/>
      <c r="J17" s="10"/>
      <c r="K17" s="168">
        <v>10000</v>
      </c>
      <c r="L17" s="168">
        <v>10000</v>
      </c>
      <c r="M17" s="168">
        <v>10000</v>
      </c>
      <c r="N17" s="168">
        <v>10000</v>
      </c>
      <c r="O17" s="168">
        <v>10000</v>
      </c>
      <c r="P17" s="10"/>
      <c r="Q17" s="10"/>
      <c r="R17" s="10"/>
      <c r="S17" s="55">
        <f>SUM('[1]Operaciones Presupuesto'!T17:T45)</f>
        <v>14898510</v>
      </c>
      <c r="T17" s="421" t="s">
        <v>605</v>
      </c>
    </row>
    <row r="18" spans="1:20" ht="30">
      <c r="A18" s="424"/>
      <c r="B18" s="424"/>
      <c r="C18" s="424"/>
      <c r="D18" s="10" t="s">
        <v>367</v>
      </c>
      <c r="E18" s="167">
        <v>15000</v>
      </c>
      <c r="F18" s="229" t="s">
        <v>624</v>
      </c>
      <c r="G18" s="168">
        <v>5000</v>
      </c>
      <c r="H18" s="168">
        <v>10000</v>
      </c>
      <c r="I18" s="10"/>
      <c r="J18" s="10"/>
      <c r="K18" s="168"/>
      <c r="L18" s="168"/>
      <c r="M18" s="168"/>
      <c r="N18" s="168"/>
      <c r="O18" s="168"/>
      <c r="P18" s="10"/>
      <c r="Q18" s="10"/>
      <c r="R18" s="10"/>
      <c r="S18" s="23">
        <v>0</v>
      </c>
      <c r="T18" s="421"/>
    </row>
    <row r="19" spans="1:20" ht="30">
      <c r="A19" s="413" t="s">
        <v>418</v>
      </c>
      <c r="B19" s="266" t="s">
        <v>368</v>
      </c>
      <c r="C19" s="415" t="s">
        <v>399</v>
      </c>
      <c r="D19" s="184" t="s">
        <v>60</v>
      </c>
      <c r="E19" s="186">
        <v>1</v>
      </c>
      <c r="F19" s="267" t="s">
        <v>423</v>
      </c>
      <c r="G19" s="15"/>
      <c r="H19" s="15"/>
      <c r="I19" s="16">
        <v>1</v>
      </c>
      <c r="J19" s="15"/>
      <c r="K19" s="15"/>
      <c r="L19" s="15"/>
      <c r="M19" s="15"/>
      <c r="N19" s="15"/>
      <c r="O19" s="15"/>
      <c r="P19" s="15"/>
      <c r="Q19" s="15"/>
      <c r="R19" s="15"/>
      <c r="S19" s="417">
        <v>0</v>
      </c>
      <c r="T19" s="422" t="s">
        <v>606</v>
      </c>
    </row>
    <row r="20" spans="1:20" ht="29.25" customHeight="1">
      <c r="A20" s="414"/>
      <c r="B20" s="234" t="s">
        <v>369</v>
      </c>
      <c r="C20" s="415"/>
      <c r="D20" s="166" t="s">
        <v>42</v>
      </c>
      <c r="E20" s="169">
        <v>1</v>
      </c>
      <c r="F20" s="230" t="s">
        <v>424</v>
      </c>
      <c r="G20" s="166"/>
      <c r="H20" s="166"/>
      <c r="I20" s="166"/>
      <c r="J20" s="166"/>
      <c r="K20" s="166"/>
      <c r="L20" s="122">
        <v>1</v>
      </c>
      <c r="M20" s="166"/>
      <c r="N20" s="166"/>
      <c r="O20" s="166"/>
      <c r="P20" s="166"/>
      <c r="Q20" s="166"/>
      <c r="R20" s="166"/>
      <c r="S20" s="417"/>
      <c r="T20" s="422"/>
    </row>
    <row r="21" spans="1:20" ht="45">
      <c r="A21" s="414"/>
      <c r="B21" s="234" t="s">
        <v>370</v>
      </c>
      <c r="C21" s="416"/>
      <c r="D21" s="166" t="s">
        <v>42</v>
      </c>
      <c r="E21" s="169">
        <v>1</v>
      </c>
      <c r="F21" s="230" t="s">
        <v>425</v>
      </c>
      <c r="G21" s="166"/>
      <c r="H21" s="166"/>
      <c r="I21" s="166"/>
      <c r="J21" s="166"/>
      <c r="K21" s="166"/>
      <c r="L21" s="166"/>
      <c r="M21" s="166"/>
      <c r="N21" s="166"/>
      <c r="O21" s="122">
        <v>1</v>
      </c>
      <c r="P21" s="166"/>
      <c r="Q21" s="166"/>
      <c r="R21" s="166"/>
      <c r="S21" s="417"/>
      <c r="T21" s="422"/>
    </row>
    <row r="22" spans="1:20" ht="45">
      <c r="A22" s="229" t="s">
        <v>419</v>
      </c>
      <c r="B22" s="229" t="s">
        <v>371</v>
      </c>
      <c r="C22" s="231" t="s">
        <v>366</v>
      </c>
      <c r="D22" s="10" t="s">
        <v>367</v>
      </c>
      <c r="E22" s="167">
        <v>7000</v>
      </c>
      <c r="F22" s="229" t="s">
        <v>426</v>
      </c>
      <c r="G22" s="10"/>
      <c r="H22" s="10"/>
      <c r="I22" s="10"/>
      <c r="J22" s="170"/>
      <c r="K22" s="170"/>
      <c r="L22" s="170">
        <v>1000</v>
      </c>
      <c r="M22" s="170">
        <v>1000</v>
      </c>
      <c r="N22" s="170">
        <v>1000</v>
      </c>
      <c r="O22" s="170">
        <v>1000</v>
      </c>
      <c r="P22" s="170">
        <v>1000</v>
      </c>
      <c r="Q22" s="170">
        <v>1000</v>
      </c>
      <c r="R22" s="170">
        <v>1000</v>
      </c>
      <c r="S22" s="55">
        <f>SUM('[1]Operaciones Presupuesto'!T46:T47)</f>
        <v>3000000</v>
      </c>
      <c r="T22" s="53" t="s">
        <v>607</v>
      </c>
    </row>
    <row r="23" spans="1:20" ht="45">
      <c r="A23" s="425" t="s">
        <v>420</v>
      </c>
      <c r="B23" s="230" t="s">
        <v>372</v>
      </c>
      <c r="C23" s="414" t="s">
        <v>373</v>
      </c>
      <c r="D23" s="185" t="s">
        <v>367</v>
      </c>
      <c r="E23" s="171">
        <v>72000</v>
      </c>
      <c r="F23" s="230" t="s">
        <v>427</v>
      </c>
      <c r="G23" s="171">
        <v>6000</v>
      </c>
      <c r="H23" s="171">
        <v>6000</v>
      </c>
      <c r="I23" s="171">
        <v>6000</v>
      </c>
      <c r="J23" s="171">
        <v>6000</v>
      </c>
      <c r="K23" s="171">
        <v>6000</v>
      </c>
      <c r="L23" s="171">
        <v>6000</v>
      </c>
      <c r="M23" s="171">
        <v>6000</v>
      </c>
      <c r="N23" s="171">
        <v>6000</v>
      </c>
      <c r="O23" s="171">
        <v>6000</v>
      </c>
      <c r="P23" s="171">
        <v>6000</v>
      </c>
      <c r="Q23" s="171">
        <v>6000</v>
      </c>
      <c r="R23" s="171">
        <v>6000</v>
      </c>
      <c r="S23" s="423">
        <v>8300000</v>
      </c>
      <c r="T23" s="422" t="s">
        <v>608</v>
      </c>
    </row>
    <row r="24" spans="1:20" ht="45">
      <c r="A24" s="426"/>
      <c r="B24" s="230" t="s">
        <v>374</v>
      </c>
      <c r="C24" s="414"/>
      <c r="D24" s="185" t="s">
        <v>367</v>
      </c>
      <c r="E24" s="171">
        <v>36000</v>
      </c>
      <c r="F24" s="230" t="s">
        <v>428</v>
      </c>
      <c r="G24" s="171">
        <v>3000</v>
      </c>
      <c r="H24" s="171">
        <v>3000</v>
      </c>
      <c r="I24" s="171">
        <v>3000</v>
      </c>
      <c r="J24" s="171">
        <v>3000</v>
      </c>
      <c r="K24" s="171">
        <v>3000</v>
      </c>
      <c r="L24" s="171">
        <v>3000</v>
      </c>
      <c r="M24" s="171">
        <v>3000</v>
      </c>
      <c r="N24" s="171">
        <v>3000</v>
      </c>
      <c r="O24" s="171">
        <v>3000</v>
      </c>
      <c r="P24" s="171">
        <v>3000</v>
      </c>
      <c r="Q24" s="171">
        <v>3000</v>
      </c>
      <c r="R24" s="171">
        <v>3000</v>
      </c>
      <c r="S24" s="423"/>
      <c r="T24" s="422"/>
    </row>
    <row r="25" spans="1:20" ht="30">
      <c r="A25" s="413"/>
      <c r="B25" s="230" t="s">
        <v>630</v>
      </c>
      <c r="C25" s="230" t="s">
        <v>629</v>
      </c>
      <c r="D25" s="219" t="s">
        <v>42</v>
      </c>
      <c r="E25" s="226">
        <v>1</v>
      </c>
      <c r="F25" s="230" t="s">
        <v>625</v>
      </c>
      <c r="G25" s="226">
        <v>1</v>
      </c>
      <c r="H25" s="171"/>
      <c r="I25" s="171"/>
      <c r="J25" s="171"/>
      <c r="K25" s="171"/>
      <c r="L25" s="171"/>
      <c r="M25" s="171"/>
      <c r="N25" s="171"/>
      <c r="O25" s="171"/>
      <c r="P25" s="171"/>
      <c r="Q25" s="171"/>
      <c r="R25" s="171"/>
      <c r="S25" s="40">
        <v>0</v>
      </c>
      <c r="T25" s="218"/>
    </row>
    <row r="26" spans="1:20" ht="15" customHeight="1">
      <c r="A26" s="418" t="s">
        <v>421</v>
      </c>
      <c r="B26" s="229" t="s">
        <v>154</v>
      </c>
      <c r="C26" s="229" t="s">
        <v>412</v>
      </c>
      <c r="D26" s="10" t="s">
        <v>409</v>
      </c>
      <c r="E26" s="167">
        <v>1</v>
      </c>
      <c r="F26" s="229" t="s">
        <v>429</v>
      </c>
      <c r="G26" s="170"/>
      <c r="H26" s="211">
        <v>1</v>
      </c>
      <c r="I26" s="170"/>
      <c r="J26" s="170"/>
      <c r="K26" s="170"/>
      <c r="L26" s="170"/>
      <c r="M26" s="170"/>
      <c r="N26" s="170"/>
      <c r="O26" s="170"/>
      <c r="P26" s="170"/>
      <c r="Q26" s="170"/>
      <c r="R26" s="170"/>
      <c r="S26" s="23">
        <v>0</v>
      </c>
      <c r="T26" s="12"/>
    </row>
    <row r="27" spans="1:20" ht="30" customHeight="1">
      <c r="A27" s="419"/>
      <c r="B27" s="231" t="s">
        <v>411</v>
      </c>
      <c r="C27" s="229" t="s">
        <v>400</v>
      </c>
      <c r="D27" s="10" t="s">
        <v>401</v>
      </c>
      <c r="E27" s="10">
        <v>1</v>
      </c>
      <c r="F27" s="229" t="s">
        <v>430</v>
      </c>
      <c r="G27" s="10"/>
      <c r="H27" s="10"/>
      <c r="I27" s="10">
        <v>1</v>
      </c>
      <c r="J27" s="10"/>
      <c r="K27" s="10"/>
      <c r="L27" s="10"/>
      <c r="M27" s="10"/>
      <c r="N27" s="10"/>
      <c r="O27" s="10"/>
      <c r="P27" s="10"/>
      <c r="Q27" s="10"/>
      <c r="R27" s="10"/>
      <c r="S27" s="55">
        <f>20000*57</f>
        <v>1140000</v>
      </c>
      <c r="T27" s="200" t="s">
        <v>609</v>
      </c>
    </row>
    <row r="28" spans="1:20" ht="30">
      <c r="A28" s="419"/>
      <c r="B28" s="229" t="s">
        <v>601</v>
      </c>
      <c r="C28" s="229" t="s">
        <v>410</v>
      </c>
      <c r="D28" s="10" t="s">
        <v>402</v>
      </c>
      <c r="E28" s="10">
        <v>7</v>
      </c>
      <c r="F28" s="229" t="s">
        <v>631</v>
      </c>
      <c r="G28" s="10"/>
      <c r="H28" s="10"/>
      <c r="I28" s="10"/>
      <c r="J28" s="10"/>
      <c r="K28" s="10"/>
      <c r="L28" s="10"/>
      <c r="M28" s="10"/>
      <c r="N28" s="10"/>
      <c r="O28" s="10">
        <v>7</v>
      </c>
      <c r="P28" s="10"/>
      <c r="Q28" s="10"/>
      <c r="R28" s="10"/>
      <c r="S28" s="23">
        <v>0</v>
      </c>
      <c r="T28" s="12"/>
    </row>
    <row r="29" spans="1:20" ht="60">
      <c r="A29" s="420"/>
      <c r="B29" s="229" t="s">
        <v>602</v>
      </c>
      <c r="C29" s="229" t="s">
        <v>603</v>
      </c>
      <c r="D29" s="11" t="s">
        <v>42</v>
      </c>
      <c r="E29" s="11">
        <v>1</v>
      </c>
      <c r="F29" s="229" t="s">
        <v>627</v>
      </c>
      <c r="G29" s="10"/>
      <c r="H29" s="10"/>
      <c r="I29" s="10"/>
      <c r="J29" s="10">
        <v>1</v>
      </c>
      <c r="K29" s="10"/>
      <c r="L29" s="10"/>
      <c r="M29" s="10"/>
      <c r="N29" s="10"/>
      <c r="O29" s="10"/>
      <c r="P29" s="10"/>
      <c r="Q29" s="10"/>
      <c r="R29" s="10"/>
      <c r="S29" s="55">
        <f>20000*57</f>
        <v>1140000</v>
      </c>
      <c r="T29" s="53" t="s">
        <v>604</v>
      </c>
    </row>
  </sheetData>
  <mergeCells count="30">
    <mergeCell ref="A26:A29"/>
    <mergeCell ref="T17:T18"/>
    <mergeCell ref="T19:T21"/>
    <mergeCell ref="T23:T24"/>
    <mergeCell ref="S23:S24"/>
    <mergeCell ref="C17:C18"/>
    <mergeCell ref="B17:B18"/>
    <mergeCell ref="A17:A18"/>
    <mergeCell ref="C23:C24"/>
    <mergeCell ref="A23:A25"/>
    <mergeCell ref="B13:T13"/>
    <mergeCell ref="A7:T7"/>
    <mergeCell ref="A8:T8"/>
    <mergeCell ref="B10:T10"/>
    <mergeCell ref="B11:T11"/>
    <mergeCell ref="B12:T12"/>
    <mergeCell ref="T15:T16"/>
    <mergeCell ref="A19:A21"/>
    <mergeCell ref="C19:C21"/>
    <mergeCell ref="S19:S21"/>
    <mergeCell ref="A15:A16"/>
    <mergeCell ref="B15:B16"/>
    <mergeCell ref="C15:C16"/>
    <mergeCell ref="D15:E15"/>
    <mergeCell ref="F15:F16"/>
    <mergeCell ref="J15:L15"/>
    <mergeCell ref="M15:O15"/>
    <mergeCell ref="P15:R15"/>
    <mergeCell ref="S15:S16"/>
    <mergeCell ref="G15:I15"/>
  </mergeCells>
  <pageMargins left="0.7" right="0.7" top="0.75" bottom="0.75" header="0.3" footer="0.3"/>
  <pageSetup scale="3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T27"/>
  <sheetViews>
    <sheetView showGridLines="0" zoomScale="115" zoomScaleNormal="115" workbookViewId="0">
      <selection activeCell="A14" sqref="A14:A15"/>
    </sheetView>
  </sheetViews>
  <sheetFormatPr baseColWidth="10" defaultColWidth="11.42578125" defaultRowHeight="15"/>
  <cols>
    <col min="1" max="1" width="56.7109375" bestFit="1" customWidth="1"/>
    <col min="2" max="2" width="26.140625" style="25" bestFit="1" customWidth="1"/>
    <col min="3" max="3" width="23" style="25" bestFit="1" customWidth="1"/>
    <col min="4" max="4" width="17.7109375" bestFit="1" customWidth="1"/>
    <col min="5" max="5" width="8.85546875" bestFit="1" customWidth="1"/>
    <col min="6" max="6" width="41.28515625" style="25" customWidth="1"/>
    <col min="7" max="7" width="6.140625" bestFit="1" customWidth="1"/>
    <col min="8" max="8" width="8" bestFit="1" customWidth="1"/>
    <col min="9" max="9" width="6.5703125" bestFit="1" customWidth="1"/>
    <col min="10" max="10" width="5.28515625" bestFit="1" customWidth="1"/>
    <col min="11" max="11" width="6" bestFit="1" customWidth="1"/>
    <col min="12" max="12" width="5.7109375" bestFit="1" customWidth="1"/>
    <col min="13" max="13" width="5.140625" bestFit="1" customWidth="1"/>
    <col min="14" max="14" width="7.140625" bestFit="1" customWidth="1"/>
    <col min="15" max="15" width="11.42578125" bestFit="1" customWidth="1"/>
    <col min="16" max="16" width="8.140625" bestFit="1" customWidth="1"/>
    <col min="17" max="17" width="11" bestFit="1" customWidth="1"/>
    <col min="18" max="18" width="10.140625" bestFit="1" customWidth="1"/>
    <col min="19" max="19" width="16.42578125" bestFit="1" customWidth="1"/>
    <col min="20" max="20" width="22.140625" customWidth="1"/>
  </cols>
  <sheetData>
    <row r="7" spans="1:20" ht="21">
      <c r="A7" s="393" t="s">
        <v>0</v>
      </c>
      <c r="B7" s="393"/>
      <c r="C7" s="393"/>
      <c r="D7" s="393"/>
      <c r="E7" s="393"/>
      <c r="F7" s="393"/>
      <c r="G7" s="393"/>
      <c r="H7" s="393"/>
      <c r="I7" s="393"/>
      <c r="J7" s="393"/>
      <c r="K7" s="393"/>
      <c r="L7" s="393"/>
      <c r="M7" s="393"/>
      <c r="N7" s="393"/>
      <c r="O7" s="393"/>
      <c r="P7" s="393"/>
      <c r="Q7" s="393"/>
      <c r="R7" s="393"/>
      <c r="S7" s="393"/>
      <c r="T7" s="393"/>
    </row>
    <row r="8" spans="1:20" ht="21">
      <c r="A8" s="393" t="s">
        <v>1</v>
      </c>
      <c r="B8" s="393"/>
      <c r="C8" s="393"/>
      <c r="D8" s="393"/>
      <c r="E8" s="393"/>
      <c r="F8" s="393"/>
      <c r="G8" s="393"/>
      <c r="H8" s="393"/>
      <c r="I8" s="393"/>
      <c r="J8" s="393"/>
      <c r="K8" s="393"/>
      <c r="L8" s="393"/>
      <c r="M8" s="393"/>
      <c r="N8" s="393"/>
      <c r="O8" s="393"/>
      <c r="P8" s="393"/>
      <c r="Q8" s="393"/>
      <c r="R8" s="393"/>
      <c r="S8" s="393"/>
      <c r="T8" s="393"/>
    </row>
    <row r="9" spans="1:20" ht="21">
      <c r="A9" s="2"/>
      <c r="B9" s="1"/>
      <c r="C9" s="1"/>
      <c r="D9" s="2"/>
      <c r="E9" s="2"/>
      <c r="F9" s="1"/>
      <c r="G9" s="2"/>
      <c r="H9" s="2"/>
      <c r="I9" s="2"/>
      <c r="J9" s="2"/>
      <c r="K9" s="2"/>
      <c r="L9" s="2"/>
      <c r="M9" s="2"/>
      <c r="N9" s="2"/>
      <c r="O9" s="2"/>
      <c r="P9" s="2"/>
      <c r="Q9" s="2"/>
      <c r="R9" s="2"/>
      <c r="S9" s="2"/>
      <c r="T9" s="2"/>
    </row>
    <row r="10" spans="1:20" ht="21">
      <c r="A10" s="189" t="s">
        <v>2</v>
      </c>
      <c r="B10" s="394" t="s">
        <v>61</v>
      </c>
      <c r="C10" s="394"/>
      <c r="D10" s="394"/>
      <c r="E10" s="394"/>
      <c r="F10" s="394"/>
      <c r="G10" s="394"/>
      <c r="H10" s="394"/>
      <c r="I10" s="394"/>
      <c r="J10" s="394"/>
      <c r="K10" s="394"/>
      <c r="L10" s="394"/>
      <c r="M10" s="394"/>
      <c r="N10" s="394"/>
      <c r="O10" s="394"/>
      <c r="P10" s="394"/>
      <c r="Q10" s="394"/>
      <c r="R10" s="394"/>
      <c r="S10" s="394"/>
      <c r="T10" s="394"/>
    </row>
    <row r="11" spans="1:20" ht="21">
      <c r="A11" s="189" t="s">
        <v>4</v>
      </c>
      <c r="B11" s="394" t="s">
        <v>62</v>
      </c>
      <c r="C11" s="394"/>
      <c r="D11" s="394"/>
      <c r="E11" s="394"/>
      <c r="F11" s="394"/>
      <c r="G11" s="394"/>
      <c r="H11" s="394"/>
      <c r="I11" s="394"/>
      <c r="J11" s="394"/>
      <c r="K11" s="394"/>
      <c r="L11" s="394"/>
      <c r="M11" s="394"/>
      <c r="N11" s="394"/>
      <c r="O11" s="394"/>
      <c r="P11" s="394"/>
      <c r="Q11" s="394"/>
      <c r="R11" s="394"/>
      <c r="S11" s="394"/>
      <c r="T11" s="394"/>
    </row>
    <row r="12" spans="1:20" ht="21">
      <c r="A12" s="189" t="s">
        <v>6</v>
      </c>
      <c r="B12" s="429" t="s">
        <v>63</v>
      </c>
      <c r="C12" s="430"/>
      <c r="D12" s="430"/>
      <c r="E12" s="430"/>
      <c r="F12" s="430"/>
      <c r="G12" s="430"/>
      <c r="H12" s="430"/>
      <c r="I12" s="430"/>
      <c r="J12" s="430"/>
      <c r="K12" s="430"/>
      <c r="L12" s="430"/>
      <c r="M12" s="430"/>
      <c r="N12" s="430"/>
      <c r="O12" s="430"/>
      <c r="P12" s="430"/>
      <c r="Q12" s="430"/>
      <c r="R12" s="430"/>
      <c r="S12" s="430"/>
      <c r="T12" s="431"/>
    </row>
    <row r="14" spans="1:20">
      <c r="A14" s="399" t="s">
        <v>7</v>
      </c>
      <c r="B14" s="399" t="s">
        <v>8</v>
      </c>
      <c r="C14" s="399" t="s">
        <v>9</v>
      </c>
      <c r="D14" s="401" t="s">
        <v>10</v>
      </c>
      <c r="E14" s="401"/>
      <c r="F14" s="392" t="s">
        <v>11</v>
      </c>
      <c r="G14" s="398" t="s">
        <v>12</v>
      </c>
      <c r="H14" s="398"/>
      <c r="I14" s="398"/>
      <c r="J14" s="398" t="s">
        <v>13</v>
      </c>
      <c r="K14" s="398"/>
      <c r="L14" s="398"/>
      <c r="M14" s="398" t="s">
        <v>14</v>
      </c>
      <c r="N14" s="398"/>
      <c r="O14" s="398"/>
      <c r="P14" s="398" t="s">
        <v>15</v>
      </c>
      <c r="Q14" s="398"/>
      <c r="R14" s="398"/>
      <c r="S14" s="392" t="s">
        <v>16</v>
      </c>
      <c r="T14" s="392" t="s">
        <v>17</v>
      </c>
    </row>
    <row r="15" spans="1:20" s="7" customFormat="1" ht="21" customHeight="1">
      <c r="A15" s="400"/>
      <c r="B15" s="400"/>
      <c r="C15" s="400"/>
      <c r="D15" s="5" t="s">
        <v>18</v>
      </c>
      <c r="E15" s="5" t="s">
        <v>19</v>
      </c>
      <c r="F15" s="392"/>
      <c r="G15" s="6" t="s">
        <v>20</v>
      </c>
      <c r="H15" s="6" t="s">
        <v>21</v>
      </c>
      <c r="I15" s="6" t="s">
        <v>22</v>
      </c>
      <c r="J15" s="6" t="s">
        <v>23</v>
      </c>
      <c r="K15" s="6" t="s">
        <v>24</v>
      </c>
      <c r="L15" s="6" t="s">
        <v>25</v>
      </c>
      <c r="M15" s="6" t="s">
        <v>26</v>
      </c>
      <c r="N15" s="6" t="s">
        <v>27</v>
      </c>
      <c r="O15" s="6" t="s">
        <v>28</v>
      </c>
      <c r="P15" s="6" t="s">
        <v>29</v>
      </c>
      <c r="Q15" s="6" t="s">
        <v>30</v>
      </c>
      <c r="R15" s="6" t="s">
        <v>31</v>
      </c>
      <c r="S15" s="392"/>
      <c r="T15" s="392"/>
    </row>
    <row r="16" spans="1:20" ht="28.5">
      <c r="A16" s="427" t="s">
        <v>432</v>
      </c>
      <c r="B16" s="119" t="s">
        <v>66</v>
      </c>
      <c r="C16" s="427" t="s">
        <v>67</v>
      </c>
      <c r="D16" s="38" t="s">
        <v>42</v>
      </c>
      <c r="E16" s="11">
        <v>0.4</v>
      </c>
      <c r="F16" s="119" t="s">
        <v>383</v>
      </c>
      <c r="G16" s="11">
        <v>0.4</v>
      </c>
      <c r="H16" s="11">
        <v>0.4</v>
      </c>
      <c r="I16" s="11">
        <v>0.4</v>
      </c>
      <c r="J16" s="11">
        <v>0.4</v>
      </c>
      <c r="K16" s="11">
        <v>0.4</v>
      </c>
      <c r="L16" s="11">
        <v>0.4</v>
      </c>
      <c r="M16" s="11">
        <v>0.4</v>
      </c>
      <c r="N16" s="11">
        <v>0.4</v>
      </c>
      <c r="O16" s="11">
        <v>0.4</v>
      </c>
      <c r="P16" s="11">
        <v>0.4</v>
      </c>
      <c r="Q16" s="11">
        <v>0.4</v>
      </c>
      <c r="R16" s="11">
        <v>0.4</v>
      </c>
      <c r="S16" s="23">
        <v>0</v>
      </c>
      <c r="T16" s="10"/>
    </row>
    <row r="17" spans="1:20" ht="28.5">
      <c r="A17" s="428"/>
      <c r="B17" s="119" t="s">
        <v>68</v>
      </c>
      <c r="C17" s="428"/>
      <c r="D17" s="38" t="s">
        <v>42</v>
      </c>
      <c r="E17" s="11">
        <v>0.95</v>
      </c>
      <c r="F17" s="119" t="s">
        <v>384</v>
      </c>
      <c r="G17" s="11">
        <v>0.95</v>
      </c>
      <c r="H17" s="11">
        <v>0.95</v>
      </c>
      <c r="I17" s="11">
        <v>0.95</v>
      </c>
      <c r="J17" s="11">
        <v>0.95</v>
      </c>
      <c r="K17" s="11">
        <v>0.95</v>
      </c>
      <c r="L17" s="11">
        <v>0.95</v>
      </c>
      <c r="M17" s="11">
        <v>0.95</v>
      </c>
      <c r="N17" s="11">
        <v>0.95</v>
      </c>
      <c r="O17" s="11">
        <v>0.95</v>
      </c>
      <c r="P17" s="11">
        <v>0.95</v>
      </c>
      <c r="Q17" s="11">
        <v>0.95</v>
      </c>
      <c r="R17" s="11">
        <v>0.95</v>
      </c>
      <c r="S17" s="23">
        <v>0</v>
      </c>
      <c r="T17" s="10"/>
    </row>
    <row r="18" spans="1:20" ht="28.5">
      <c r="A18" s="240" t="s">
        <v>433</v>
      </c>
      <c r="B18" s="262" t="s">
        <v>69</v>
      </c>
      <c r="C18" s="262" t="s">
        <v>70</v>
      </c>
      <c r="D18" s="39" t="s">
        <v>19</v>
      </c>
      <c r="E18" s="29">
        <v>12</v>
      </c>
      <c r="F18" s="262" t="s">
        <v>385</v>
      </c>
      <c r="G18" s="29">
        <v>1</v>
      </c>
      <c r="H18" s="29">
        <v>1</v>
      </c>
      <c r="I18" s="29">
        <v>1</v>
      </c>
      <c r="J18" s="29">
        <v>1</v>
      </c>
      <c r="K18" s="29">
        <v>1</v>
      </c>
      <c r="L18" s="29">
        <v>1</v>
      </c>
      <c r="M18" s="29">
        <v>1</v>
      </c>
      <c r="N18" s="29">
        <v>1</v>
      </c>
      <c r="O18" s="29">
        <v>1</v>
      </c>
      <c r="P18" s="29">
        <v>1</v>
      </c>
      <c r="Q18" s="29">
        <v>1</v>
      </c>
      <c r="R18" s="29">
        <v>1</v>
      </c>
      <c r="S18" s="40">
        <v>0</v>
      </c>
      <c r="T18" s="41"/>
    </row>
    <row r="19" spans="1:20" ht="28.5">
      <c r="A19" s="119" t="s">
        <v>434</v>
      </c>
      <c r="B19" s="119" t="s">
        <v>71</v>
      </c>
      <c r="C19" s="119" t="s">
        <v>67</v>
      </c>
      <c r="D19" s="37" t="s">
        <v>42</v>
      </c>
      <c r="E19" s="11">
        <v>0.8</v>
      </c>
      <c r="F19" s="119" t="s">
        <v>386</v>
      </c>
      <c r="G19" s="11">
        <v>0.8</v>
      </c>
      <c r="H19" s="11">
        <v>0.8</v>
      </c>
      <c r="I19" s="11">
        <v>0.8</v>
      </c>
      <c r="J19" s="11">
        <v>0.8</v>
      </c>
      <c r="K19" s="11">
        <v>0.8</v>
      </c>
      <c r="L19" s="11">
        <v>0.8</v>
      </c>
      <c r="M19" s="11">
        <v>0.8</v>
      </c>
      <c r="N19" s="11">
        <v>0.8</v>
      </c>
      <c r="O19" s="11">
        <v>0.8</v>
      </c>
      <c r="P19" s="11">
        <v>0.8</v>
      </c>
      <c r="Q19" s="11">
        <v>0.8</v>
      </c>
      <c r="R19" s="11">
        <v>0.8</v>
      </c>
      <c r="S19" s="23">
        <v>0</v>
      </c>
      <c r="T19" s="37"/>
    </row>
    <row r="20" spans="1:20" ht="28.5">
      <c r="A20" s="262" t="s">
        <v>435</v>
      </c>
      <c r="B20" s="262" t="s">
        <v>628</v>
      </c>
      <c r="C20" s="262" t="s">
        <v>67</v>
      </c>
      <c r="D20" s="39" t="s">
        <v>58</v>
      </c>
      <c r="E20" s="199">
        <v>6</v>
      </c>
      <c r="F20" s="262" t="s">
        <v>436</v>
      </c>
      <c r="G20" s="15"/>
      <c r="H20" s="15"/>
      <c r="I20" s="15">
        <v>6</v>
      </c>
      <c r="J20" s="15"/>
      <c r="K20" s="15"/>
      <c r="L20" s="15"/>
      <c r="M20" s="15"/>
      <c r="N20" s="15"/>
      <c r="O20" s="15"/>
      <c r="P20" s="15"/>
      <c r="Q20" s="15"/>
      <c r="R20" s="15"/>
      <c r="S20" s="225">
        <f>30000*57</f>
        <v>1710000</v>
      </c>
      <c r="T20" s="18"/>
    </row>
    <row r="21" spans="1:20">
      <c r="A21" s="263"/>
      <c r="B21" s="263"/>
      <c r="C21" s="263"/>
      <c r="D21" s="264"/>
      <c r="E21" s="204"/>
      <c r="F21" s="263"/>
      <c r="G21" s="148"/>
      <c r="H21" s="148"/>
      <c r="I21" s="148"/>
      <c r="J21" s="148"/>
      <c r="K21" s="148"/>
      <c r="L21" s="148"/>
      <c r="M21" s="148"/>
      <c r="N21" s="148"/>
      <c r="O21" s="148"/>
      <c r="P21" s="148"/>
      <c r="Q21" s="148"/>
      <c r="R21" s="148"/>
      <c r="S21" s="265"/>
      <c r="T21" s="42"/>
    </row>
    <row r="22" spans="1:20">
      <c r="A22" s="263"/>
      <c r="B22" s="263"/>
      <c r="C22" s="263"/>
      <c r="D22" s="264"/>
      <c r="E22" s="204"/>
      <c r="F22" s="263"/>
      <c r="G22" s="148"/>
      <c r="H22" s="148"/>
      <c r="I22" s="148"/>
      <c r="J22" s="148"/>
      <c r="K22" s="148"/>
      <c r="L22" s="148"/>
      <c r="M22" s="148"/>
      <c r="N22" s="148"/>
      <c r="O22" s="148"/>
      <c r="P22" s="148"/>
      <c r="Q22" s="148"/>
      <c r="R22" s="148"/>
      <c r="S22" s="265"/>
      <c r="T22" s="42"/>
    </row>
    <row r="23" spans="1:20">
      <c r="A23" s="263"/>
      <c r="B23" s="263"/>
      <c r="C23" s="263"/>
      <c r="D23" s="264"/>
      <c r="E23" s="204"/>
      <c r="F23" s="263"/>
      <c r="G23" s="148"/>
      <c r="H23" s="148"/>
      <c r="I23" s="148"/>
      <c r="J23" s="148"/>
      <c r="K23" s="148"/>
      <c r="L23" s="148"/>
      <c r="M23" s="148"/>
      <c r="N23" s="148"/>
      <c r="O23" s="148"/>
      <c r="P23" s="148"/>
      <c r="Q23" s="148"/>
      <c r="R23" s="148"/>
      <c r="S23" s="265"/>
      <c r="T23" s="42"/>
    </row>
    <row r="24" spans="1:20">
      <c r="A24" s="263"/>
      <c r="B24" s="263"/>
      <c r="C24" s="263"/>
      <c r="D24" s="264"/>
      <c r="E24" s="204"/>
      <c r="F24" s="263"/>
      <c r="G24" s="148"/>
      <c r="H24" s="148"/>
      <c r="I24" s="148"/>
      <c r="J24" s="148"/>
      <c r="K24" s="148"/>
      <c r="L24" s="148"/>
      <c r="M24" s="148"/>
      <c r="N24" s="148"/>
      <c r="O24" s="148"/>
      <c r="P24" s="148"/>
      <c r="Q24" s="148"/>
      <c r="R24" s="148"/>
      <c r="S24" s="265"/>
      <c r="T24" s="42"/>
    </row>
    <row r="25" spans="1:20">
      <c r="A25" s="263"/>
      <c r="B25" s="263"/>
      <c r="C25" s="263"/>
      <c r="D25" s="264"/>
      <c r="E25" s="204"/>
      <c r="F25" s="263"/>
      <c r="G25" s="148"/>
      <c r="H25" s="148"/>
      <c r="I25" s="148"/>
      <c r="J25" s="148"/>
      <c r="K25" s="148"/>
      <c r="L25" s="148"/>
      <c r="M25" s="148"/>
      <c r="N25" s="148"/>
      <c r="O25" s="148"/>
      <c r="P25" s="148"/>
      <c r="Q25" s="148"/>
      <c r="R25" s="148"/>
      <c r="S25" s="265"/>
      <c r="T25" s="42"/>
    </row>
    <row r="27" spans="1:20">
      <c r="A27" s="25"/>
      <c r="B27"/>
      <c r="C27"/>
      <c r="D27" s="25"/>
      <c r="F27"/>
    </row>
  </sheetData>
  <mergeCells count="18">
    <mergeCell ref="A7:T7"/>
    <mergeCell ref="A8:T8"/>
    <mergeCell ref="B10:T10"/>
    <mergeCell ref="B11:T11"/>
    <mergeCell ref="B12:T12"/>
    <mergeCell ref="P14:R14"/>
    <mergeCell ref="S14:S15"/>
    <mergeCell ref="A16:A17"/>
    <mergeCell ref="C16:C17"/>
    <mergeCell ref="T14:T15"/>
    <mergeCell ref="A14:A15"/>
    <mergeCell ref="B14:B15"/>
    <mergeCell ref="C14:C15"/>
    <mergeCell ref="D14:E14"/>
    <mergeCell ref="F14:F15"/>
    <mergeCell ref="G14:I14"/>
    <mergeCell ref="J14:L14"/>
    <mergeCell ref="M14:O14"/>
  </mergeCells>
  <pageMargins left="0.7" right="0.7" top="0.75" bottom="0.75" header="0.3" footer="0.3"/>
  <pageSetup scale="4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W23"/>
  <sheetViews>
    <sheetView showGridLines="0" zoomScaleNormal="100" workbookViewId="0">
      <selection activeCell="A14" sqref="A14:A15"/>
    </sheetView>
  </sheetViews>
  <sheetFormatPr baseColWidth="10" defaultColWidth="8.85546875" defaultRowHeight="15"/>
  <cols>
    <col min="1" max="2" width="33.7109375" style="25" customWidth="1"/>
    <col min="3" max="3" width="21.85546875" style="25" bestFit="1" customWidth="1"/>
    <col min="4" max="4" width="17.7109375" style="25" bestFit="1" customWidth="1"/>
    <col min="5" max="5" width="8.85546875" style="25" bestFit="1" customWidth="1"/>
    <col min="6" max="6" width="31.28515625" style="25" customWidth="1"/>
    <col min="7" max="14" width="8.85546875" style="25"/>
    <col min="15" max="15" width="12.28515625" style="25" customWidth="1"/>
    <col min="16" max="16" width="8.85546875" style="25"/>
    <col min="17" max="17" width="12.42578125" style="25" customWidth="1"/>
    <col min="18" max="18" width="11" style="25" customWidth="1"/>
    <col min="19" max="19" width="17.42578125" style="25" customWidth="1"/>
    <col min="20" max="20" width="24.28515625" style="25" customWidth="1"/>
  </cols>
  <sheetData>
    <row r="1" spans="1:23">
      <c r="A1"/>
      <c r="B1"/>
      <c r="C1"/>
      <c r="D1"/>
      <c r="F1"/>
      <c r="G1"/>
      <c r="H1"/>
      <c r="I1"/>
      <c r="J1"/>
      <c r="K1"/>
      <c r="L1"/>
      <c r="M1"/>
      <c r="N1"/>
      <c r="O1"/>
      <c r="P1"/>
      <c r="Q1"/>
      <c r="R1"/>
      <c r="S1"/>
      <c r="T1"/>
    </row>
    <row r="2" spans="1:23">
      <c r="A2"/>
      <c r="B2"/>
      <c r="C2"/>
      <c r="D2"/>
      <c r="F2"/>
      <c r="G2"/>
      <c r="H2"/>
      <c r="I2"/>
      <c r="J2"/>
      <c r="K2"/>
      <c r="L2"/>
      <c r="M2"/>
      <c r="N2"/>
      <c r="O2"/>
      <c r="P2"/>
      <c r="Q2"/>
      <c r="R2"/>
      <c r="S2"/>
      <c r="T2"/>
    </row>
    <row r="3" spans="1:23">
      <c r="A3"/>
      <c r="B3"/>
      <c r="C3"/>
      <c r="D3"/>
      <c r="F3"/>
      <c r="G3"/>
      <c r="H3"/>
      <c r="I3"/>
      <c r="J3"/>
      <c r="K3"/>
      <c r="L3"/>
      <c r="M3"/>
      <c r="N3"/>
      <c r="O3"/>
      <c r="P3"/>
      <c r="Q3"/>
      <c r="R3"/>
      <c r="S3"/>
      <c r="T3"/>
    </row>
    <row r="4" spans="1:23">
      <c r="A4"/>
      <c r="B4"/>
      <c r="C4"/>
      <c r="D4"/>
      <c r="F4"/>
      <c r="G4"/>
      <c r="H4"/>
      <c r="I4"/>
      <c r="J4"/>
      <c r="K4"/>
      <c r="L4"/>
      <c r="M4"/>
      <c r="N4"/>
      <c r="O4"/>
      <c r="P4"/>
      <c r="Q4"/>
      <c r="R4"/>
      <c r="S4"/>
      <c r="T4"/>
    </row>
    <row r="5" spans="1:23">
      <c r="A5"/>
      <c r="B5"/>
      <c r="C5"/>
      <c r="D5"/>
      <c r="F5"/>
      <c r="G5"/>
      <c r="H5"/>
      <c r="I5"/>
      <c r="J5"/>
      <c r="K5"/>
      <c r="L5"/>
      <c r="M5"/>
      <c r="N5"/>
      <c r="O5"/>
      <c r="P5"/>
      <c r="Q5"/>
      <c r="R5"/>
      <c r="S5"/>
      <c r="T5"/>
    </row>
    <row r="6" spans="1:23">
      <c r="A6"/>
      <c r="B6"/>
      <c r="C6"/>
      <c r="D6"/>
      <c r="F6"/>
      <c r="G6"/>
      <c r="H6"/>
      <c r="I6"/>
      <c r="J6"/>
      <c r="K6"/>
      <c r="L6"/>
      <c r="M6"/>
      <c r="N6"/>
      <c r="O6"/>
      <c r="P6"/>
      <c r="Q6"/>
      <c r="R6"/>
      <c r="S6"/>
      <c r="T6"/>
    </row>
    <row r="7" spans="1:23" ht="21">
      <c r="A7" s="393" t="s">
        <v>0</v>
      </c>
      <c r="B7" s="393"/>
      <c r="C7" s="393"/>
      <c r="D7" s="393"/>
      <c r="E7" s="393"/>
      <c r="F7" s="393"/>
      <c r="G7" s="393"/>
      <c r="H7" s="393"/>
      <c r="I7" s="393"/>
      <c r="J7" s="393"/>
      <c r="K7" s="393"/>
      <c r="L7" s="393"/>
      <c r="M7" s="393"/>
      <c r="N7" s="393"/>
      <c r="O7" s="393"/>
      <c r="P7" s="393"/>
      <c r="Q7" s="393"/>
      <c r="R7" s="393"/>
      <c r="S7" s="393"/>
      <c r="T7" s="393"/>
      <c r="U7" s="172"/>
      <c r="V7" s="172"/>
      <c r="W7" s="172"/>
    </row>
    <row r="8" spans="1:23" ht="21">
      <c r="A8" s="393" t="s">
        <v>1</v>
      </c>
      <c r="B8" s="393"/>
      <c r="C8" s="393"/>
      <c r="D8" s="393"/>
      <c r="E8" s="393"/>
      <c r="F8" s="393"/>
      <c r="G8" s="393"/>
      <c r="H8" s="393"/>
      <c r="I8" s="393"/>
      <c r="J8" s="393"/>
      <c r="K8" s="393"/>
      <c r="L8" s="393"/>
      <c r="M8" s="393"/>
      <c r="N8" s="393"/>
      <c r="O8" s="393"/>
      <c r="P8" s="393"/>
      <c r="Q8" s="393"/>
      <c r="R8" s="393"/>
      <c r="S8" s="393"/>
      <c r="T8" s="393"/>
      <c r="U8" s="172"/>
      <c r="V8" s="172"/>
    </row>
    <row r="9" spans="1:23" ht="21">
      <c r="A9"/>
      <c r="D9"/>
      <c r="E9" s="158"/>
      <c r="F9" s="158"/>
      <c r="G9" s="1"/>
      <c r="H9" s="158"/>
      <c r="I9" s="158"/>
      <c r="J9" s="158"/>
      <c r="K9" s="158"/>
      <c r="L9" s="158"/>
      <c r="M9" s="158"/>
      <c r="N9" s="158"/>
      <c r="O9" s="158"/>
      <c r="P9" s="158"/>
      <c r="Q9" s="158"/>
      <c r="R9" s="158"/>
      <c r="S9" s="158"/>
      <c r="T9" s="158"/>
      <c r="U9" s="158"/>
      <c r="V9" s="158"/>
    </row>
    <row r="10" spans="1:23" ht="21">
      <c r="A10" s="3" t="s">
        <v>2</v>
      </c>
      <c r="B10" s="402" t="s">
        <v>72</v>
      </c>
      <c r="C10" s="403"/>
      <c r="D10" s="403"/>
      <c r="E10" s="403"/>
      <c r="F10" s="403"/>
      <c r="G10" s="403"/>
      <c r="H10" s="403"/>
      <c r="I10" s="403"/>
      <c r="J10" s="403"/>
      <c r="K10" s="403"/>
      <c r="L10" s="403"/>
      <c r="M10" s="403"/>
      <c r="N10" s="403"/>
      <c r="O10" s="403"/>
      <c r="P10" s="403"/>
      <c r="Q10" s="403"/>
      <c r="R10" s="403"/>
      <c r="S10" s="403"/>
      <c r="T10" s="404"/>
    </row>
    <row r="11" spans="1:23" ht="21">
      <c r="A11" s="3" t="s">
        <v>4</v>
      </c>
      <c r="B11" s="402" t="s">
        <v>377</v>
      </c>
      <c r="C11" s="403"/>
      <c r="D11" s="403"/>
      <c r="E11" s="403"/>
      <c r="F11" s="403"/>
      <c r="G11" s="403"/>
      <c r="H11" s="403"/>
      <c r="I11" s="403"/>
      <c r="J11" s="403"/>
      <c r="K11" s="403"/>
      <c r="L11" s="403"/>
      <c r="M11" s="403"/>
      <c r="N11" s="403"/>
      <c r="O11" s="403"/>
      <c r="P11" s="403"/>
      <c r="Q11" s="403"/>
      <c r="R11" s="403"/>
      <c r="S11" s="403"/>
      <c r="T11" s="404"/>
    </row>
    <row r="12" spans="1:23" ht="21">
      <c r="A12" s="3" t="s">
        <v>6</v>
      </c>
      <c r="B12" s="402" t="s">
        <v>378</v>
      </c>
      <c r="C12" s="403"/>
      <c r="D12" s="403"/>
      <c r="E12" s="403"/>
      <c r="F12" s="403"/>
      <c r="G12" s="403"/>
      <c r="H12" s="403"/>
      <c r="I12" s="403"/>
      <c r="J12" s="403"/>
      <c r="K12" s="403"/>
      <c r="L12" s="403"/>
      <c r="M12" s="403"/>
      <c r="N12" s="403"/>
      <c r="O12" s="403"/>
      <c r="P12" s="403"/>
      <c r="Q12" s="403"/>
      <c r="R12" s="403"/>
      <c r="S12" s="403"/>
      <c r="T12" s="404"/>
    </row>
    <row r="14" spans="1:23">
      <c r="A14" s="399" t="s">
        <v>7</v>
      </c>
      <c r="B14" s="399" t="s">
        <v>8</v>
      </c>
      <c r="C14" s="399" t="s">
        <v>9</v>
      </c>
      <c r="D14" s="432" t="s">
        <v>10</v>
      </c>
      <c r="E14" s="433"/>
      <c r="F14" s="434" t="s">
        <v>11</v>
      </c>
      <c r="G14" s="436" t="s">
        <v>12</v>
      </c>
      <c r="H14" s="437"/>
      <c r="I14" s="438"/>
      <c r="J14" s="436" t="s">
        <v>13</v>
      </c>
      <c r="K14" s="437"/>
      <c r="L14" s="438"/>
      <c r="M14" s="436" t="s">
        <v>14</v>
      </c>
      <c r="N14" s="437"/>
      <c r="O14" s="438"/>
      <c r="P14" s="436" t="s">
        <v>15</v>
      </c>
      <c r="Q14" s="437"/>
      <c r="R14" s="438"/>
      <c r="S14" s="434" t="s">
        <v>16</v>
      </c>
      <c r="T14" s="434" t="s">
        <v>17</v>
      </c>
    </row>
    <row r="15" spans="1:23" ht="24.75" customHeight="1">
      <c r="A15" s="400"/>
      <c r="B15" s="400"/>
      <c r="C15" s="400"/>
      <c r="D15" s="157" t="s">
        <v>18</v>
      </c>
      <c r="E15" s="157" t="s">
        <v>19</v>
      </c>
      <c r="F15" s="435"/>
      <c r="G15" s="157" t="s">
        <v>20</v>
      </c>
      <c r="H15" s="157" t="s">
        <v>21</v>
      </c>
      <c r="I15" s="157" t="s">
        <v>22</v>
      </c>
      <c r="J15" s="157" t="s">
        <v>23</v>
      </c>
      <c r="K15" s="157" t="s">
        <v>24</v>
      </c>
      <c r="L15" s="157" t="s">
        <v>25</v>
      </c>
      <c r="M15" s="157" t="s">
        <v>26</v>
      </c>
      <c r="N15" s="157" t="s">
        <v>27</v>
      </c>
      <c r="O15" s="157" t="s">
        <v>28</v>
      </c>
      <c r="P15" s="157" t="s">
        <v>29</v>
      </c>
      <c r="Q15" s="157" t="s">
        <v>30</v>
      </c>
      <c r="R15" s="157" t="s">
        <v>31</v>
      </c>
      <c r="S15" s="435"/>
      <c r="T15" s="435"/>
    </row>
    <row r="16" spans="1:23" ht="60">
      <c r="A16" s="418" t="s">
        <v>437</v>
      </c>
      <c r="B16" s="229" t="s">
        <v>73</v>
      </c>
      <c r="C16" s="229" t="s">
        <v>74</v>
      </c>
      <c r="D16" s="227" t="s">
        <v>75</v>
      </c>
      <c r="E16" s="275">
        <v>8</v>
      </c>
      <c r="F16" s="229" t="s">
        <v>440</v>
      </c>
      <c r="G16" s="161">
        <v>2</v>
      </c>
      <c r="H16" s="161"/>
      <c r="I16" s="161"/>
      <c r="J16" s="161">
        <v>2</v>
      </c>
      <c r="K16" s="161"/>
      <c r="L16" s="161"/>
      <c r="M16" s="161">
        <v>2</v>
      </c>
      <c r="N16" s="161"/>
      <c r="O16" s="161"/>
      <c r="P16" s="161">
        <v>2</v>
      </c>
      <c r="Q16" s="161"/>
      <c r="R16" s="161"/>
      <c r="S16" s="439">
        <f>SUM('[2]Presupuesto Cartografía'!T19:T20)</f>
        <v>38400</v>
      </c>
      <c r="T16" s="161" t="s">
        <v>76</v>
      </c>
    </row>
    <row r="17" spans="1:20" ht="45">
      <c r="A17" s="419"/>
      <c r="B17" s="229" t="s">
        <v>77</v>
      </c>
      <c r="C17" s="229" t="s">
        <v>78</v>
      </c>
      <c r="D17" s="227" t="s">
        <v>79</v>
      </c>
      <c r="E17" s="43">
        <v>14400</v>
      </c>
      <c r="F17" s="229" t="s">
        <v>441</v>
      </c>
      <c r="G17" s="43">
        <v>1800</v>
      </c>
      <c r="H17" s="43">
        <v>1800</v>
      </c>
      <c r="I17" s="43"/>
      <c r="J17" s="43">
        <v>1800</v>
      </c>
      <c r="K17" s="43">
        <v>1800</v>
      </c>
      <c r="L17" s="161"/>
      <c r="M17" s="43">
        <v>1800</v>
      </c>
      <c r="N17" s="43">
        <v>1800</v>
      </c>
      <c r="O17" s="43"/>
      <c r="P17" s="43">
        <v>1800</v>
      </c>
      <c r="Q17" s="43">
        <v>1800</v>
      </c>
      <c r="R17" s="43"/>
      <c r="S17" s="440"/>
      <c r="T17" s="161" t="s">
        <v>76</v>
      </c>
    </row>
    <row r="18" spans="1:20" ht="60">
      <c r="A18" s="420"/>
      <c r="B18" s="229" t="s">
        <v>80</v>
      </c>
      <c r="C18" s="229" t="s">
        <v>81</v>
      </c>
      <c r="D18" s="227" t="s">
        <v>79</v>
      </c>
      <c r="E18" s="43">
        <v>14400</v>
      </c>
      <c r="F18" s="229" t="s">
        <v>442</v>
      </c>
      <c r="G18" s="43"/>
      <c r="H18" s="43"/>
      <c r="I18" s="43">
        <v>3600</v>
      </c>
      <c r="J18" s="43"/>
      <c r="K18" s="43"/>
      <c r="L18" s="43">
        <v>3600</v>
      </c>
      <c r="M18" s="43"/>
      <c r="N18" s="43"/>
      <c r="O18" s="43">
        <v>3600</v>
      </c>
      <c r="P18" s="43"/>
      <c r="Q18" s="43"/>
      <c r="R18" s="43">
        <v>3600</v>
      </c>
      <c r="S18" s="441"/>
      <c r="T18" s="19" t="s">
        <v>82</v>
      </c>
    </row>
    <row r="19" spans="1:20" ht="60">
      <c r="A19" s="425" t="s">
        <v>439</v>
      </c>
      <c r="B19" s="230" t="s">
        <v>83</v>
      </c>
      <c r="C19" s="230" t="s">
        <v>84</v>
      </c>
      <c r="D19" s="228" t="s">
        <v>19</v>
      </c>
      <c r="E19" s="276">
        <v>2500</v>
      </c>
      <c r="F19" s="230" t="s">
        <v>443</v>
      </c>
      <c r="G19" s="160"/>
      <c r="H19" s="160"/>
      <c r="I19" s="160">
        <v>625</v>
      </c>
      <c r="J19" s="160"/>
      <c r="K19" s="160"/>
      <c r="L19" s="160">
        <v>625</v>
      </c>
      <c r="M19" s="160"/>
      <c r="N19" s="160"/>
      <c r="O19" s="160">
        <v>625</v>
      </c>
      <c r="P19" s="160"/>
      <c r="Q19" s="160"/>
      <c r="R19" s="160">
        <v>625</v>
      </c>
      <c r="S19" s="442">
        <f>SUM('[2]Presupuesto Cartografía'!T21:T48)</f>
        <v>2064466.94</v>
      </c>
      <c r="T19" s="160" t="s">
        <v>85</v>
      </c>
    </row>
    <row r="20" spans="1:20" ht="30" customHeight="1">
      <c r="A20" s="426"/>
      <c r="B20" s="425" t="s">
        <v>86</v>
      </c>
      <c r="C20" s="425" t="s">
        <v>87</v>
      </c>
      <c r="D20" s="445" t="s">
        <v>19</v>
      </c>
      <c r="E20" s="445">
        <v>45</v>
      </c>
      <c r="F20" s="425" t="s">
        <v>444</v>
      </c>
      <c r="G20" s="445"/>
      <c r="H20" s="445"/>
      <c r="I20" s="445"/>
      <c r="J20" s="445">
        <v>9</v>
      </c>
      <c r="K20" s="445"/>
      <c r="L20" s="445"/>
      <c r="M20" s="445">
        <v>9</v>
      </c>
      <c r="N20" s="445">
        <v>9</v>
      </c>
      <c r="O20" s="445"/>
      <c r="P20" s="445">
        <v>9</v>
      </c>
      <c r="Q20" s="445">
        <v>9</v>
      </c>
      <c r="R20" s="445"/>
      <c r="S20" s="443"/>
      <c r="T20" s="445" t="s">
        <v>88</v>
      </c>
    </row>
    <row r="21" spans="1:20">
      <c r="A21" s="426"/>
      <c r="B21" s="413"/>
      <c r="C21" s="413"/>
      <c r="D21" s="446"/>
      <c r="E21" s="446"/>
      <c r="F21" s="413"/>
      <c r="G21" s="446"/>
      <c r="H21" s="446"/>
      <c r="I21" s="446"/>
      <c r="J21" s="446"/>
      <c r="K21" s="446"/>
      <c r="L21" s="446"/>
      <c r="M21" s="446"/>
      <c r="N21" s="446"/>
      <c r="O21" s="446"/>
      <c r="P21" s="446"/>
      <c r="Q21" s="446"/>
      <c r="R21" s="446"/>
      <c r="S21" s="443"/>
      <c r="T21" s="446"/>
    </row>
    <row r="22" spans="1:20" ht="60">
      <c r="A22" s="413"/>
      <c r="B22" s="230" t="s">
        <v>89</v>
      </c>
      <c r="C22" s="230" t="s">
        <v>90</v>
      </c>
      <c r="D22" s="228" t="s">
        <v>58</v>
      </c>
      <c r="E22" s="228">
        <v>22</v>
      </c>
      <c r="F22" s="230" t="s">
        <v>445</v>
      </c>
      <c r="G22" s="14"/>
      <c r="H22" s="14"/>
      <c r="I22" s="14"/>
      <c r="J22" s="14"/>
      <c r="K22" s="14">
        <v>11</v>
      </c>
      <c r="L22" s="14">
        <v>11</v>
      </c>
      <c r="M22" s="14"/>
      <c r="N22" s="14"/>
      <c r="O22" s="14"/>
      <c r="P22" s="160"/>
      <c r="Q22" s="160"/>
      <c r="R22" s="160"/>
      <c r="S22" s="444"/>
      <c r="T22" s="160" t="s">
        <v>91</v>
      </c>
    </row>
    <row r="23" spans="1:20" ht="45">
      <c r="A23" s="229" t="s">
        <v>438</v>
      </c>
      <c r="B23" s="229" t="s">
        <v>362</v>
      </c>
      <c r="C23" s="229" t="s">
        <v>95</v>
      </c>
      <c r="D23" s="227" t="s">
        <v>19</v>
      </c>
      <c r="E23" s="227">
        <v>32</v>
      </c>
      <c r="F23" s="229" t="s">
        <v>446</v>
      </c>
      <c r="G23" s="196"/>
      <c r="H23" s="196">
        <v>3</v>
      </c>
      <c r="I23" s="196">
        <v>4</v>
      </c>
      <c r="J23" s="196">
        <v>3</v>
      </c>
      <c r="K23" s="196">
        <v>3</v>
      </c>
      <c r="L23" s="196">
        <v>3</v>
      </c>
      <c r="M23" s="196">
        <v>3</v>
      </c>
      <c r="N23" s="196">
        <v>3</v>
      </c>
      <c r="O23" s="196">
        <v>3</v>
      </c>
      <c r="P23" s="196">
        <v>3</v>
      </c>
      <c r="Q23" s="196">
        <v>2</v>
      </c>
      <c r="R23" s="196">
        <v>2</v>
      </c>
      <c r="S23" s="54">
        <f>SUM('[2]Presupuesto Cartografía'!T17:T18)</f>
        <v>43800</v>
      </c>
      <c r="T23" s="193" t="s">
        <v>96</v>
      </c>
    </row>
  </sheetData>
  <mergeCells count="38">
    <mergeCell ref="T20:T21"/>
    <mergeCell ref="H20:H21"/>
    <mergeCell ref="I20:I21"/>
    <mergeCell ref="J20:J21"/>
    <mergeCell ref="K20:K21"/>
    <mergeCell ref="L20:L21"/>
    <mergeCell ref="M20:M21"/>
    <mergeCell ref="N20:N21"/>
    <mergeCell ref="O20:O21"/>
    <mergeCell ref="P20:P21"/>
    <mergeCell ref="Q20:Q21"/>
    <mergeCell ref="R20:R21"/>
    <mergeCell ref="A16:A18"/>
    <mergeCell ref="S16:S18"/>
    <mergeCell ref="A19:A22"/>
    <mergeCell ref="S19:S22"/>
    <mergeCell ref="B20:B21"/>
    <mergeCell ref="C20:C21"/>
    <mergeCell ref="D20:D21"/>
    <mergeCell ref="E20:E21"/>
    <mergeCell ref="F20:F21"/>
    <mergeCell ref="G20:G21"/>
    <mergeCell ref="A7:T7"/>
    <mergeCell ref="A8:T8"/>
    <mergeCell ref="A14:A15"/>
    <mergeCell ref="B14:B15"/>
    <mergeCell ref="C14:C15"/>
    <mergeCell ref="D14:E14"/>
    <mergeCell ref="F14:F15"/>
    <mergeCell ref="T14:T15"/>
    <mergeCell ref="B10:T10"/>
    <mergeCell ref="B11:T11"/>
    <mergeCell ref="B12:T12"/>
    <mergeCell ref="G14:I14"/>
    <mergeCell ref="J14:L14"/>
    <mergeCell ref="M14:O14"/>
    <mergeCell ref="P14:R14"/>
    <mergeCell ref="S14:S15"/>
  </mergeCells>
  <pageMargins left="0.7" right="0.7" top="0.75" bottom="0.75" header="0.3" footer="0.3"/>
  <pageSetup scale="4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7:AR25"/>
  <sheetViews>
    <sheetView showGridLines="0" zoomScale="85" zoomScaleNormal="85" workbookViewId="0">
      <selection activeCell="A14" sqref="A14:A15"/>
    </sheetView>
  </sheetViews>
  <sheetFormatPr baseColWidth="10" defaultColWidth="11.42578125" defaultRowHeight="15"/>
  <cols>
    <col min="1" max="1" width="35.85546875" style="25" bestFit="1" customWidth="1"/>
    <col min="2" max="2" width="29.7109375" bestFit="1" customWidth="1"/>
    <col min="3" max="3" width="25" style="25" bestFit="1" customWidth="1"/>
    <col min="4" max="4" width="16.42578125" bestFit="1" customWidth="1"/>
    <col min="5" max="5" width="8.85546875" bestFit="1" customWidth="1"/>
    <col min="6" max="6" width="34.85546875" style="25" customWidth="1"/>
    <col min="7" max="7" width="6.140625" bestFit="1" customWidth="1"/>
    <col min="8" max="8" width="8" bestFit="1" customWidth="1"/>
    <col min="9" max="9" width="6.42578125" bestFit="1" customWidth="1"/>
    <col min="10" max="13" width="6.28515625" bestFit="1" customWidth="1"/>
    <col min="14" max="14" width="7.140625" bestFit="1" customWidth="1"/>
    <col min="15" max="15" width="11.42578125" bestFit="1" customWidth="1"/>
    <col min="16" max="16" width="8.140625" bestFit="1" customWidth="1"/>
    <col min="17" max="17" width="11" bestFit="1" customWidth="1"/>
    <col min="18" max="18" width="10.140625" bestFit="1" customWidth="1"/>
    <col min="19" max="19" width="16.42578125" bestFit="1" customWidth="1"/>
    <col min="20" max="20" width="17.28515625" bestFit="1" customWidth="1"/>
    <col min="22" max="24" width="0" hidden="1" customWidth="1"/>
    <col min="25" max="25" width="12.42578125" hidden="1" customWidth="1"/>
    <col min="26" max="26" width="16.7109375" hidden="1" customWidth="1"/>
    <col min="27" max="27" width="8.140625" hidden="1" customWidth="1"/>
    <col min="28" max="29" width="0" hidden="1" customWidth="1"/>
    <col min="30" max="30" width="12.42578125" hidden="1" customWidth="1"/>
    <col min="31" max="31" width="16.7109375" hidden="1" customWidth="1"/>
    <col min="32" max="34" width="0" hidden="1" customWidth="1"/>
    <col min="35" max="35" width="12.42578125" hidden="1" customWidth="1"/>
    <col min="36" max="36" width="16.7109375" hidden="1" customWidth="1"/>
    <col min="37" max="39" width="0" hidden="1" customWidth="1"/>
    <col min="40" max="40" width="12.42578125" hidden="1" customWidth="1"/>
    <col min="41" max="44" width="16.7109375" hidden="1" customWidth="1"/>
    <col min="45" max="166" width="0" hidden="1" customWidth="1"/>
  </cols>
  <sheetData>
    <row r="7" spans="1:41" ht="21">
      <c r="A7" s="393" t="s">
        <v>0</v>
      </c>
      <c r="B7" s="393"/>
      <c r="C7" s="393"/>
      <c r="D7" s="393"/>
      <c r="E7" s="393"/>
      <c r="F7" s="393"/>
      <c r="G7" s="393"/>
      <c r="H7" s="393"/>
      <c r="I7" s="393"/>
      <c r="J7" s="393"/>
      <c r="K7" s="393"/>
      <c r="L7" s="393"/>
      <c r="M7" s="393"/>
      <c r="N7" s="393"/>
      <c r="O7" s="393"/>
      <c r="P7" s="393"/>
      <c r="Q7" s="393"/>
      <c r="R7" s="393"/>
      <c r="S7" s="393"/>
      <c r="T7" s="393"/>
    </row>
    <row r="8" spans="1:41" ht="21">
      <c r="A8" s="393" t="s">
        <v>1</v>
      </c>
      <c r="B8" s="393"/>
      <c r="C8" s="393"/>
      <c r="D8" s="393"/>
      <c r="E8" s="393"/>
      <c r="F8" s="393"/>
      <c r="G8" s="393"/>
      <c r="H8" s="393"/>
      <c r="I8" s="393"/>
      <c r="J8" s="393"/>
      <c r="K8" s="393"/>
      <c r="L8" s="393"/>
      <c r="M8" s="393"/>
      <c r="N8" s="393"/>
      <c r="O8" s="393"/>
      <c r="P8" s="393"/>
      <c r="Q8" s="393"/>
      <c r="R8" s="393"/>
      <c r="S8" s="393"/>
      <c r="T8" s="393"/>
    </row>
    <row r="9" spans="1:41" ht="21">
      <c r="A9" s="1"/>
      <c r="B9" s="158"/>
      <c r="C9" s="1"/>
      <c r="D9" s="158"/>
      <c r="E9" s="158"/>
      <c r="F9" s="1"/>
      <c r="G9" s="158"/>
      <c r="H9" s="158"/>
      <c r="I9" s="158"/>
      <c r="J9" s="158"/>
      <c r="K9" s="158"/>
      <c r="L9" s="158"/>
      <c r="M9" s="158"/>
      <c r="N9" s="158"/>
      <c r="O9" s="158"/>
      <c r="P9" s="158"/>
      <c r="Q9" s="158"/>
      <c r="R9" s="158"/>
      <c r="S9" s="158"/>
      <c r="T9" s="158"/>
    </row>
    <row r="10" spans="1:41" ht="21">
      <c r="A10" s="191" t="s">
        <v>2</v>
      </c>
      <c r="B10" s="394" t="s">
        <v>3</v>
      </c>
      <c r="C10" s="394"/>
      <c r="D10" s="394"/>
      <c r="E10" s="394"/>
      <c r="F10" s="394"/>
      <c r="G10" s="394"/>
      <c r="H10" s="394"/>
      <c r="I10" s="394"/>
      <c r="J10" s="394"/>
      <c r="K10" s="394"/>
      <c r="L10" s="394"/>
      <c r="M10" s="394"/>
      <c r="N10" s="394"/>
      <c r="O10" s="394"/>
      <c r="P10" s="394"/>
      <c r="Q10" s="394"/>
      <c r="R10" s="394"/>
      <c r="S10" s="394"/>
      <c r="T10" s="394"/>
    </row>
    <row r="11" spans="1:41" ht="21">
      <c r="A11" s="191" t="s">
        <v>4</v>
      </c>
      <c r="B11" s="394" t="s">
        <v>5</v>
      </c>
      <c r="C11" s="394"/>
      <c r="D11" s="394"/>
      <c r="E11" s="394"/>
      <c r="F11" s="394"/>
      <c r="G11" s="394"/>
      <c r="H11" s="394"/>
      <c r="I11" s="394"/>
      <c r="J11" s="394"/>
      <c r="K11" s="394"/>
      <c r="L11" s="394"/>
      <c r="M11" s="394"/>
      <c r="N11" s="394"/>
      <c r="O11" s="394"/>
      <c r="P11" s="394"/>
      <c r="Q11" s="394"/>
      <c r="R11" s="394"/>
      <c r="S11" s="394"/>
      <c r="T11" s="394"/>
    </row>
    <row r="12" spans="1:41" ht="21">
      <c r="A12" s="191" t="s">
        <v>6</v>
      </c>
      <c r="B12" s="402" t="s">
        <v>380</v>
      </c>
      <c r="C12" s="403"/>
      <c r="D12" s="403"/>
      <c r="E12" s="403"/>
      <c r="F12" s="403"/>
      <c r="G12" s="403"/>
      <c r="H12" s="403"/>
      <c r="I12" s="403"/>
      <c r="J12" s="403"/>
      <c r="K12" s="403"/>
      <c r="L12" s="403"/>
      <c r="M12" s="403"/>
      <c r="N12" s="403"/>
      <c r="O12" s="403"/>
      <c r="P12" s="403"/>
      <c r="Q12" s="403"/>
      <c r="R12" s="403"/>
      <c r="S12" s="403"/>
      <c r="T12" s="404"/>
    </row>
    <row r="14" spans="1:41" ht="15.75" customHeight="1" thickBot="1">
      <c r="A14" s="399" t="s">
        <v>7</v>
      </c>
      <c r="B14" s="399" t="s">
        <v>8</v>
      </c>
      <c r="C14" s="399" t="s">
        <v>9</v>
      </c>
      <c r="D14" s="401" t="s">
        <v>10</v>
      </c>
      <c r="E14" s="401"/>
      <c r="F14" s="392" t="s">
        <v>11</v>
      </c>
      <c r="G14" s="398" t="s">
        <v>12</v>
      </c>
      <c r="H14" s="398"/>
      <c r="I14" s="398"/>
      <c r="J14" s="398" t="s">
        <v>13</v>
      </c>
      <c r="K14" s="398"/>
      <c r="L14" s="398"/>
      <c r="M14" s="398" t="s">
        <v>14</v>
      </c>
      <c r="N14" s="398"/>
      <c r="O14" s="398"/>
      <c r="P14" s="398" t="s">
        <v>15</v>
      </c>
      <c r="Q14" s="398"/>
      <c r="R14" s="398"/>
      <c r="S14" s="392" t="s">
        <v>16</v>
      </c>
      <c r="T14" s="392" t="s">
        <v>17</v>
      </c>
      <c r="V14" s="4"/>
      <c r="W14" s="4"/>
      <c r="X14" s="4"/>
      <c r="Y14" s="4"/>
      <c r="Z14" s="4"/>
      <c r="AA14" s="4"/>
      <c r="AB14" s="4"/>
      <c r="AC14" s="4"/>
      <c r="AD14" s="4"/>
      <c r="AE14" s="4"/>
      <c r="AF14" s="4"/>
      <c r="AG14" s="4"/>
      <c r="AH14" s="4"/>
      <c r="AI14" s="4"/>
      <c r="AJ14" s="4"/>
      <c r="AK14" s="4"/>
      <c r="AL14" s="4"/>
      <c r="AM14" s="4"/>
      <c r="AN14" s="4"/>
      <c r="AO14" s="4"/>
    </row>
    <row r="15" spans="1:41" s="7" customFormat="1" ht="30">
      <c r="A15" s="400"/>
      <c r="B15" s="400"/>
      <c r="C15" s="400"/>
      <c r="D15" s="157" t="s">
        <v>18</v>
      </c>
      <c r="E15" s="157" t="s">
        <v>19</v>
      </c>
      <c r="F15" s="392"/>
      <c r="G15" s="159" t="s">
        <v>20</v>
      </c>
      <c r="H15" s="159" t="s">
        <v>21</v>
      </c>
      <c r="I15" s="159" t="s">
        <v>22</v>
      </c>
      <c r="J15" s="159" t="s">
        <v>23</v>
      </c>
      <c r="K15" s="159" t="s">
        <v>24</v>
      </c>
      <c r="L15" s="159" t="s">
        <v>25</v>
      </c>
      <c r="M15" s="159" t="s">
        <v>26</v>
      </c>
      <c r="N15" s="159" t="s">
        <v>27</v>
      </c>
      <c r="O15" s="159" t="s">
        <v>28</v>
      </c>
      <c r="P15" s="159" t="s">
        <v>29</v>
      </c>
      <c r="Q15" s="159" t="s">
        <v>30</v>
      </c>
      <c r="R15" s="159" t="s">
        <v>31</v>
      </c>
      <c r="S15" s="392"/>
      <c r="T15" s="392"/>
      <c r="V15" s="8" t="s">
        <v>20</v>
      </c>
      <c r="W15" s="8" t="s">
        <v>21</v>
      </c>
      <c r="X15" s="8" t="s">
        <v>22</v>
      </c>
      <c r="Y15" s="8" t="s">
        <v>32</v>
      </c>
      <c r="Z15" s="8" t="s">
        <v>33</v>
      </c>
      <c r="AA15" s="8" t="s">
        <v>23</v>
      </c>
      <c r="AB15" s="8" t="s">
        <v>24</v>
      </c>
      <c r="AC15" s="8" t="s">
        <v>25</v>
      </c>
      <c r="AD15" s="8" t="s">
        <v>34</v>
      </c>
      <c r="AE15" s="8" t="s">
        <v>35</v>
      </c>
      <c r="AF15" s="8" t="s">
        <v>26</v>
      </c>
      <c r="AG15" s="8" t="s">
        <v>27</v>
      </c>
      <c r="AH15" s="8" t="s">
        <v>28</v>
      </c>
      <c r="AI15" s="8" t="s">
        <v>36</v>
      </c>
      <c r="AJ15" s="8" t="s">
        <v>37</v>
      </c>
      <c r="AK15" s="8" t="s">
        <v>29</v>
      </c>
      <c r="AL15" s="8" t="s">
        <v>30</v>
      </c>
      <c r="AM15" s="8" t="s">
        <v>31</v>
      </c>
      <c r="AN15" s="8" t="s">
        <v>38</v>
      </c>
      <c r="AO15" s="8" t="s">
        <v>39</v>
      </c>
    </row>
    <row r="16" spans="1:41" ht="90">
      <c r="A16" s="418" t="s">
        <v>447</v>
      </c>
      <c r="B16" s="229" t="s">
        <v>40</v>
      </c>
      <c r="C16" s="229" t="s">
        <v>41</v>
      </c>
      <c r="D16" s="10" t="s">
        <v>42</v>
      </c>
      <c r="E16" s="11">
        <v>1</v>
      </c>
      <c r="F16" s="229" t="s">
        <v>448</v>
      </c>
      <c r="G16" s="11">
        <v>0.08</v>
      </c>
      <c r="H16" s="11">
        <v>0.08</v>
      </c>
      <c r="I16" s="11">
        <v>0.08</v>
      </c>
      <c r="J16" s="11">
        <v>0.08</v>
      </c>
      <c r="K16" s="11">
        <v>0.08</v>
      </c>
      <c r="L16" s="11">
        <v>0.08</v>
      </c>
      <c r="M16" s="11">
        <v>0.08</v>
      </c>
      <c r="N16" s="11">
        <v>0.08</v>
      </c>
      <c r="O16" s="11">
        <v>0.08</v>
      </c>
      <c r="P16" s="11">
        <v>0.08</v>
      </c>
      <c r="Q16" s="11">
        <v>0.08</v>
      </c>
      <c r="R16" s="11">
        <v>0.08</v>
      </c>
      <c r="S16" s="409">
        <f>SUM('[3]Presupuesto Adm. y Fin.'!$T$17:$T$42)</f>
        <v>9065100</v>
      </c>
      <c r="T16" s="447" t="s">
        <v>610</v>
      </c>
    </row>
    <row r="17" spans="1:20" ht="90">
      <c r="A17" s="419"/>
      <c r="B17" s="229" t="s">
        <v>43</v>
      </c>
      <c r="C17" s="229" t="s">
        <v>41</v>
      </c>
      <c r="D17" s="10" t="s">
        <v>42</v>
      </c>
      <c r="E17" s="11">
        <v>1</v>
      </c>
      <c r="F17" s="229" t="s">
        <v>449</v>
      </c>
      <c r="G17" s="11">
        <v>0.08</v>
      </c>
      <c r="H17" s="11">
        <v>0.08</v>
      </c>
      <c r="I17" s="11">
        <v>0.08</v>
      </c>
      <c r="J17" s="11">
        <v>0.08</v>
      </c>
      <c r="K17" s="11">
        <v>0.08</v>
      </c>
      <c r="L17" s="11">
        <v>0.08</v>
      </c>
      <c r="M17" s="11">
        <v>0.08</v>
      </c>
      <c r="N17" s="11">
        <v>0.08</v>
      </c>
      <c r="O17" s="11">
        <v>0.08</v>
      </c>
      <c r="P17" s="11">
        <v>0.08</v>
      </c>
      <c r="Q17" s="11">
        <v>0.08</v>
      </c>
      <c r="R17" s="11">
        <v>0.08</v>
      </c>
      <c r="S17" s="450"/>
      <c r="T17" s="448"/>
    </row>
    <row r="18" spans="1:20" ht="90">
      <c r="A18" s="420"/>
      <c r="B18" s="229" t="s">
        <v>44</v>
      </c>
      <c r="C18" s="229" t="s">
        <v>41</v>
      </c>
      <c r="D18" s="10" t="s">
        <v>42</v>
      </c>
      <c r="E18" s="11">
        <v>0.9</v>
      </c>
      <c r="F18" s="229" t="s">
        <v>450</v>
      </c>
      <c r="G18" s="10"/>
      <c r="H18" s="10"/>
      <c r="I18" s="11">
        <v>0.9</v>
      </c>
      <c r="J18" s="10"/>
      <c r="K18" s="10"/>
      <c r="L18" s="11">
        <v>0.9</v>
      </c>
      <c r="M18" s="10"/>
      <c r="N18" s="10"/>
      <c r="O18" s="11">
        <v>0.9</v>
      </c>
      <c r="P18" s="10"/>
      <c r="Q18" s="10"/>
      <c r="R18" s="11">
        <v>0.9</v>
      </c>
      <c r="S18" s="410"/>
      <c r="T18" s="449"/>
    </row>
    <row r="19" spans="1:20" ht="30">
      <c r="A19" s="234" t="s">
        <v>451</v>
      </c>
      <c r="B19" s="234" t="s">
        <v>45</v>
      </c>
      <c r="C19" s="234" t="s">
        <v>46</v>
      </c>
      <c r="D19" s="15" t="s">
        <v>42</v>
      </c>
      <c r="E19" s="16">
        <v>1</v>
      </c>
      <c r="F19" s="234" t="s">
        <v>455</v>
      </c>
      <c r="G19" s="15"/>
      <c r="H19" s="15"/>
      <c r="I19" s="15"/>
      <c r="J19" s="15"/>
      <c r="K19" s="15"/>
      <c r="L19" s="16">
        <v>1</v>
      </c>
      <c r="M19" s="15"/>
      <c r="N19" s="15"/>
      <c r="O19" s="15"/>
      <c r="P19" s="15"/>
      <c r="Q19" s="15"/>
      <c r="R19" s="16">
        <v>1</v>
      </c>
      <c r="S19" s="17">
        <f>'[3]Presupuesto Adm. y Fin.'!$T$43</f>
        <v>35000</v>
      </c>
      <c r="T19" s="18"/>
    </row>
    <row r="20" spans="1:20" ht="120">
      <c r="A20" s="229" t="s">
        <v>452</v>
      </c>
      <c r="B20" s="229" t="s">
        <v>47</v>
      </c>
      <c r="C20" s="229" t="s">
        <v>48</v>
      </c>
      <c r="D20" s="193" t="s">
        <v>19</v>
      </c>
      <c r="E20" s="193">
        <v>12</v>
      </c>
      <c r="F20" s="229" t="s">
        <v>456</v>
      </c>
      <c r="G20" s="193">
        <v>1</v>
      </c>
      <c r="H20" s="193">
        <v>1</v>
      </c>
      <c r="I20" s="193">
        <v>1</v>
      </c>
      <c r="J20" s="193">
        <v>1</v>
      </c>
      <c r="K20" s="193">
        <v>1</v>
      </c>
      <c r="L20" s="193">
        <v>1</v>
      </c>
      <c r="M20" s="193">
        <v>1</v>
      </c>
      <c r="N20" s="193">
        <v>1</v>
      </c>
      <c r="O20" s="193">
        <v>1</v>
      </c>
      <c r="P20" s="193">
        <v>1</v>
      </c>
      <c r="Q20" s="193">
        <v>1</v>
      </c>
      <c r="R20" s="193">
        <v>1</v>
      </c>
      <c r="S20" s="20">
        <v>0</v>
      </c>
      <c r="T20" s="300" t="s">
        <v>185</v>
      </c>
    </row>
    <row r="21" spans="1:20" ht="45">
      <c r="A21" s="230" t="s">
        <v>453</v>
      </c>
      <c r="B21" s="230" t="s">
        <v>49</v>
      </c>
      <c r="C21" s="230" t="s">
        <v>50</v>
      </c>
      <c r="D21" s="194" t="s">
        <v>19</v>
      </c>
      <c r="E21" s="194">
        <v>20</v>
      </c>
      <c r="F21" s="230" t="s">
        <v>457</v>
      </c>
      <c r="G21" s="194"/>
      <c r="H21" s="194"/>
      <c r="I21" s="194"/>
      <c r="J21" s="194"/>
      <c r="K21" s="194"/>
      <c r="L21" s="194">
        <v>10</v>
      </c>
      <c r="M21" s="194"/>
      <c r="N21" s="194"/>
      <c r="O21" s="194"/>
      <c r="P21" s="194"/>
      <c r="Q21" s="194"/>
      <c r="R21" s="194">
        <v>10</v>
      </c>
      <c r="S21" s="56">
        <f>'[3]Presupuesto Adm. y Fin.'!$T$44</f>
        <v>35000</v>
      </c>
      <c r="T21" s="28" t="s">
        <v>611</v>
      </c>
    </row>
    <row r="22" spans="1:20" ht="45">
      <c r="A22" s="424" t="s">
        <v>454</v>
      </c>
      <c r="B22" s="424" t="s">
        <v>52</v>
      </c>
      <c r="C22" s="424" t="s">
        <v>53</v>
      </c>
      <c r="D22" s="421" t="s">
        <v>42</v>
      </c>
      <c r="E22" s="451">
        <v>0.9</v>
      </c>
      <c r="F22" s="229" t="s">
        <v>458</v>
      </c>
      <c r="G22" s="193"/>
      <c r="H22" s="193"/>
      <c r="I22" s="195">
        <v>0.9</v>
      </c>
      <c r="J22" s="193"/>
      <c r="K22" s="193"/>
      <c r="L22" s="195">
        <v>0.9</v>
      </c>
      <c r="M22" s="193"/>
      <c r="N22" s="193"/>
      <c r="O22" s="195">
        <v>0.9</v>
      </c>
      <c r="P22" s="195"/>
      <c r="Q22" s="195"/>
      <c r="R22" s="195">
        <v>0.9</v>
      </c>
      <c r="S22" s="409">
        <f>'[3]Presupuesto Adm. y Fin.'!$T$45</f>
        <v>600000</v>
      </c>
      <c r="T22" s="193" t="s">
        <v>51</v>
      </c>
    </row>
    <row r="23" spans="1:20" ht="45">
      <c r="A23" s="424"/>
      <c r="B23" s="424"/>
      <c r="C23" s="424"/>
      <c r="D23" s="421"/>
      <c r="E23" s="451"/>
      <c r="F23" s="229" t="s">
        <v>459</v>
      </c>
      <c r="G23" s="193"/>
      <c r="H23" s="193"/>
      <c r="I23" s="195">
        <v>0.9</v>
      </c>
      <c r="J23" s="193"/>
      <c r="K23" s="193"/>
      <c r="L23" s="195">
        <v>0.9</v>
      </c>
      <c r="M23" s="193"/>
      <c r="N23" s="193"/>
      <c r="O23" s="195">
        <v>0.9</v>
      </c>
      <c r="P23" s="195"/>
      <c r="Q23" s="195"/>
      <c r="R23" s="195">
        <v>0.9</v>
      </c>
      <c r="S23" s="450"/>
      <c r="T23" s="193" t="s">
        <v>51</v>
      </c>
    </row>
    <row r="24" spans="1:20" ht="45" customHeight="1">
      <c r="A24" s="424"/>
      <c r="B24" s="424"/>
      <c r="C24" s="424"/>
      <c r="D24" s="421"/>
      <c r="E24" s="451"/>
      <c r="F24" s="229" t="s">
        <v>460</v>
      </c>
      <c r="G24" s="193"/>
      <c r="H24" s="193"/>
      <c r="I24" s="195">
        <v>0.9</v>
      </c>
      <c r="J24" s="193"/>
      <c r="K24" s="193"/>
      <c r="L24" s="195">
        <v>0.9</v>
      </c>
      <c r="M24" s="193"/>
      <c r="N24" s="193"/>
      <c r="O24" s="195">
        <v>0.9</v>
      </c>
      <c r="P24" s="195"/>
      <c r="Q24" s="195"/>
      <c r="R24" s="195">
        <v>0.9</v>
      </c>
      <c r="S24" s="450"/>
      <c r="T24" s="193" t="s">
        <v>51</v>
      </c>
    </row>
    <row r="25" spans="1:20" ht="45">
      <c r="A25" s="424"/>
      <c r="B25" s="424"/>
      <c r="C25" s="424"/>
      <c r="D25" s="421"/>
      <c r="E25" s="451"/>
      <c r="F25" s="229" t="s">
        <v>461</v>
      </c>
      <c r="G25" s="193"/>
      <c r="H25" s="193"/>
      <c r="I25" s="195">
        <v>0.9</v>
      </c>
      <c r="J25" s="193"/>
      <c r="K25" s="193"/>
      <c r="L25" s="195">
        <v>0.9</v>
      </c>
      <c r="M25" s="193"/>
      <c r="N25" s="193"/>
      <c r="O25" s="195">
        <v>0.9</v>
      </c>
      <c r="P25" s="195"/>
      <c r="Q25" s="195"/>
      <c r="R25" s="195">
        <v>0.9</v>
      </c>
      <c r="S25" s="410"/>
      <c r="T25" s="193" t="s">
        <v>51</v>
      </c>
    </row>
  </sheetData>
  <mergeCells count="25">
    <mergeCell ref="P14:R14"/>
    <mergeCell ref="S14:S15"/>
    <mergeCell ref="A16:A18"/>
    <mergeCell ref="S16:S18"/>
    <mergeCell ref="A22:A25"/>
    <mergeCell ref="B22:B25"/>
    <mergeCell ref="C22:C25"/>
    <mergeCell ref="D22:D25"/>
    <mergeCell ref="E22:E25"/>
    <mergeCell ref="T16:T18"/>
    <mergeCell ref="S22:S25"/>
    <mergeCell ref="A7:T7"/>
    <mergeCell ref="A8:T8"/>
    <mergeCell ref="B10:T10"/>
    <mergeCell ref="B11:T11"/>
    <mergeCell ref="B12:T12"/>
    <mergeCell ref="T14:T15"/>
    <mergeCell ref="A14:A15"/>
    <mergeCell ref="B14:B15"/>
    <mergeCell ref="C14:C15"/>
    <mergeCell ref="D14:E14"/>
    <mergeCell ref="F14:F15"/>
    <mergeCell ref="G14:I14"/>
    <mergeCell ref="J14:L14"/>
    <mergeCell ref="M14:O14"/>
  </mergeCells>
  <pageMargins left="0.7" right="0.7" top="0.75" bottom="0.75" header="0.3" footer="0.3"/>
  <pageSetup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Portada</vt:lpstr>
      <vt:lpstr>Introducción</vt:lpstr>
      <vt:lpstr>Marco Estratégico</vt:lpstr>
      <vt:lpstr>1- Análisis POA Eje 1</vt:lpstr>
      <vt:lpstr>1- Análisis POA Eje 3</vt:lpstr>
      <vt:lpstr>2- Operaciones POA</vt:lpstr>
      <vt:lpstr>3- Calidad del Dato POA</vt:lpstr>
      <vt:lpstr>4- Cartografía POA</vt:lpstr>
      <vt:lpstr>5- Adm. y Fin. POA</vt:lpstr>
      <vt:lpstr>6- Comunicaciones POA</vt:lpstr>
      <vt:lpstr>7- SGI POA</vt:lpstr>
      <vt:lpstr>8- RRHH POA</vt:lpstr>
      <vt:lpstr>8- RRHH Presupuesto</vt:lpstr>
      <vt:lpstr>9- Tecnología POA</vt:lpstr>
      <vt:lpstr>10- Planificación POA</vt:lpstr>
      <vt:lpstr>11- Dirección 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Hamlet Durán</dc:creator>
  <cp:lastModifiedBy>Abraham</cp:lastModifiedBy>
  <cp:lastPrinted>2022-02-11T17:07:58Z</cp:lastPrinted>
  <dcterms:created xsi:type="dcterms:W3CDTF">2021-10-21T13:26:07Z</dcterms:created>
  <dcterms:modified xsi:type="dcterms:W3CDTF">2022-05-17T16:09:31Z</dcterms:modified>
</cp:coreProperties>
</file>