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626FED38-9B9A-40F4-BD65-468C5F00A7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rzo" sheetId="1" r:id="rId1"/>
    <sheet name="Mar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9" i="2" l="1"/>
  <c r="C156" i="2"/>
  <c r="C151" i="2"/>
  <c r="C91" i="2"/>
  <c r="C170" i="2" s="1"/>
  <c r="C34" i="2"/>
  <c r="P59" i="1" l="1"/>
  <c r="P58" i="1"/>
  <c r="P57" i="1"/>
  <c r="P56" i="1"/>
  <c r="P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P37" i="1"/>
  <c r="P35" i="1"/>
  <c r="P34" i="1"/>
  <c r="P33" i="1"/>
  <c r="P32" i="1"/>
  <c r="P31" i="1"/>
  <c r="P30" i="1"/>
  <c r="P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27" i="1"/>
  <c r="P26" i="1"/>
  <c r="P25" i="1"/>
  <c r="P24" i="1"/>
  <c r="P23" i="1"/>
  <c r="P22" i="1"/>
  <c r="P21" i="1"/>
  <c r="P20" i="1"/>
  <c r="F19" i="1"/>
  <c r="E19" i="1"/>
  <c r="P19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F17" i="1"/>
  <c r="P17" i="1" s="1"/>
  <c r="E17" i="1"/>
  <c r="P14" i="1"/>
  <c r="F13" i="1"/>
  <c r="F12" i="1" s="1"/>
  <c r="E13" i="1"/>
  <c r="O12" i="1"/>
  <c r="N12" i="1"/>
  <c r="M12" i="1"/>
  <c r="L12" i="1"/>
  <c r="K12" i="1"/>
  <c r="J12" i="1"/>
  <c r="I12" i="1"/>
  <c r="H12" i="1"/>
  <c r="G12" i="1"/>
  <c r="E12" i="1"/>
  <c r="D12" i="1"/>
  <c r="C12" i="1"/>
  <c r="B12" i="1"/>
  <c r="P13" i="1" l="1"/>
  <c r="P28" i="1"/>
  <c r="E85" i="1"/>
  <c r="M85" i="1"/>
  <c r="F85" i="1"/>
  <c r="N85" i="1"/>
  <c r="P18" i="1"/>
  <c r="G85" i="1"/>
  <c r="O85" i="1"/>
  <c r="H85" i="1"/>
  <c r="I85" i="1"/>
  <c r="P12" i="1"/>
  <c r="B85" i="1"/>
  <c r="J85" i="1"/>
  <c r="C85" i="1"/>
  <c r="K85" i="1"/>
  <c r="D85" i="1"/>
  <c r="L85" i="1"/>
  <c r="P54" i="1"/>
  <c r="P85" i="1" l="1"/>
</calcChain>
</file>

<file path=xl/sharedStrings.xml><?xml version="1.0" encoding="utf-8"?>
<sst xmlns="http://schemas.openxmlformats.org/spreadsheetml/2006/main" count="422" uniqueCount="419">
  <si>
    <t>PRESIDENCIA DE LA REPUBLICA DOMINICANA</t>
  </si>
  <si>
    <t xml:space="preserve">SISTEMA UNICO DE BENERICIARIOS 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</si>
  <si>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</si>
  <si>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</si>
  <si>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</si>
  <si>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</si>
  <si>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</si>
  <si>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</si>
  <si>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</si>
  <si>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</si>
  <si>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</si>
  <si>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</si>
  <si>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</si>
  <si>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</si>
  <si>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</si>
  <si>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</si>
  <si>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</si>
  <si>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</si>
  <si>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</si>
  <si>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</si>
  <si>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</si>
  <si>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</si>
  <si>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</si>
  <si>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</si>
  <si>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</si>
  <si>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</si>
  <si>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</si>
  <si>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</si>
  <si>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</si>
  <si>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</si>
  <si>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</si>
  <si>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</si>
  <si>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</si>
  <si>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</si>
  <si>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</si>
  <si>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</si>
  <si>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</si>
  <si>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</si>
  <si>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</si>
  <si>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</si>
  <si>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</si>
  <si>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</si>
  <si>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</si>
  <si>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</si>
  <si>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</si>
  <si>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</si>
  <si>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</si>
  <si>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</si>
  <si>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</si>
  <si>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</si>
  <si>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</si>
  <si>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</si>
  <si>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</si>
  <si>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</si>
  <si>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</si>
  <si>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</si>
  <si>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</si>
  <si>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</si>
  <si>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</si>
  <si>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</si>
  <si>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</si>
  <si>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</si>
  <si>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</si>
  <si>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</si>
  <si>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</si>
  <si>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</si>
  <si>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</si>
  <si>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</si>
  <si>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</si>
  <si>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</si>
  <si>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</si>
  <si>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</si>
  <si>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</si>
  <si>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</si>
  <si>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</si>
  <si>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</si>
  <si>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</si>
  <si>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</si>
  <si>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</si>
  <si>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</si>
  <si>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</si>
  <si>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</si>
  <si>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</si>
  <si>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</si>
  <si>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</si>
  <si>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</si>
  <si>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</si>
  <si>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</si>
  <si>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</si>
  <si>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</si>
  <si>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</si>
  <si>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</si>
  <si>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</si>
  <si>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</si>
  <si>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</si>
  <si>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</si>
  <si>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Preperado por:</t>
  </si>
  <si>
    <t>Autorizado por:</t>
  </si>
  <si>
    <t>_______________________</t>
  </si>
  <si>
    <t>__________________________</t>
  </si>
  <si>
    <t>Thelbia Fernández</t>
  </si>
  <si>
    <t xml:space="preserve">                                                                                                                            </t>
  </si>
  <si>
    <t>Giselle Feliz Gracía</t>
  </si>
  <si>
    <t xml:space="preserve">Analista de Presupuesto </t>
  </si>
  <si>
    <t>Enc. Administrativa y Financiera</t>
  </si>
  <si>
    <t>EJECUCION PRESUPUESTARIA A TRAVES DEL SIGEF, FONDO 100 TESORERIA NACIONAL</t>
  </si>
  <si>
    <t xml:space="preserve"> CAPITULO 0201, SUBCAPITULO 02, DAF 01, UE 0009 </t>
  </si>
  <si>
    <t>PERIODO DEL 01 AL 31 DE MARZO DEL 2022</t>
  </si>
  <si>
    <t>VALORES EN RD$</t>
  </si>
  <si>
    <t>FORMULACION 2019</t>
  </si>
  <si>
    <t>CCP</t>
  </si>
  <si>
    <t>DESCRIPCION DEL GASTO</t>
  </si>
  <si>
    <t>PRESUPUESTO EJECUTADO</t>
  </si>
  <si>
    <t>Remuneraciones y contribuciones</t>
  </si>
  <si>
    <t>2.1.1</t>
  </si>
  <si>
    <t xml:space="preserve">Remuneraciones 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</si>
  <si>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</si>
  <si>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</si>
  <si>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</si>
  <si>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</si>
  <si>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</si>
  <si>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</si>
  <si>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2.1.1.2.03</t>
  </si>
  <si>
    <t>Personal igualado</t>
  </si>
  <si>
    <t>Suplencias</t>
  </si>
  <si>
    <t>2.1.1.2.08</t>
  </si>
  <si>
    <t>Sueldo personal de caracter temporal</t>
  </si>
  <si>
    <t>2.1.1.2.09</t>
  </si>
  <si>
    <t>Sueldo de carácter eventual</t>
  </si>
  <si>
    <t>2.1.1.4</t>
  </si>
  <si>
    <t>Sueldo anual No. 13</t>
  </si>
  <si>
    <t>2.1.1.5</t>
  </si>
  <si>
    <t>Prestaciones económicas</t>
  </si>
  <si>
    <t>2.1.1.5.01</t>
  </si>
  <si>
    <t>Prestaciones Económicas</t>
  </si>
  <si>
    <t>2.1.1.5.04</t>
  </si>
  <si>
    <t>Proporción de vacaciones no disfrutadas</t>
  </si>
  <si>
    <t>2.1.2</t>
  </si>
  <si>
    <t>Sobresueldo</t>
  </si>
  <si>
    <t>2.1.2.2</t>
  </si>
  <si>
    <t>Compensación</t>
  </si>
  <si>
    <t>2.1.2.2.05</t>
  </si>
  <si>
    <t>Compensación por servicios de seguridad</t>
  </si>
  <si>
    <t>2.1.2.2.06</t>
  </si>
  <si>
    <t>Incentivo por rendimiento individual</t>
  </si>
  <si>
    <t>2.1.5</t>
  </si>
  <si>
    <t>Contribuciones a la seguridad social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</si>
  <si>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</si>
  <si>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</si>
  <si>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</si>
  <si>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</si>
  <si>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</si>
  <si>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</si>
  <si>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Total remuneraciones y contribuciones</t>
  </si>
  <si>
    <t xml:space="preserve">Contratación de servicios </t>
  </si>
  <si>
    <t>2.2.1</t>
  </si>
  <si>
    <t>Servicios basicos</t>
  </si>
  <si>
    <t>2.2.1.2.01</t>
  </si>
  <si>
    <t>Servicio  de larga distancia</t>
  </si>
  <si>
    <t>2.2.1.3.01</t>
  </si>
  <si>
    <t>Teléfono local</t>
  </si>
  <si>
    <t>2.2.1.5.01</t>
  </si>
  <si>
    <t>Servicio de Internet</t>
  </si>
  <si>
    <t>2.2.1.6.01</t>
  </si>
  <si>
    <t>Electricidad</t>
  </si>
  <si>
    <t>2.2.1.7.01</t>
  </si>
  <si>
    <t>Agua</t>
  </si>
  <si>
    <t xml:space="preserve"> </t>
  </si>
  <si>
    <t>2.2.1.8.01</t>
  </si>
  <si>
    <t>Residuos sólidos</t>
  </si>
  <si>
    <t>2.2.2</t>
  </si>
  <si>
    <t>Publicidad , impresión y encuadernación</t>
  </si>
  <si>
    <t>2.2.2.1.01</t>
  </si>
  <si>
    <t>Publicidad y propaganda</t>
  </si>
  <si>
    <t>2.2.2.2.01</t>
  </si>
  <si>
    <t xml:space="preserve">Impresión y encuadernación </t>
  </si>
  <si>
    <t>2.2.3</t>
  </si>
  <si>
    <t>Viáticos</t>
  </si>
  <si>
    <t>2.2.3.1.01</t>
  </si>
  <si>
    <t>Viáticos dentro del país</t>
  </si>
  <si>
    <t>2.2.3.2.01</t>
  </si>
  <si>
    <t>Viáticos fuera del país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</si>
  <si>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</si>
  <si>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</si>
  <si>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</si>
  <si>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</si>
  <si>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</si>
  <si>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</si>
  <si>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</si>
  <si>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</si>
  <si>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</si>
  <si>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</si>
  <si>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</si>
  <si>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</t>
  </si>
  <si>
    <t>2.2.5.1.01</t>
  </si>
  <si>
    <t>Edificios y locales</t>
  </si>
  <si>
    <t>2.2.5.3.01</t>
  </si>
  <si>
    <t>Alquiler equipo esucacional</t>
  </si>
  <si>
    <t>2.2.5.3.04</t>
  </si>
  <si>
    <t>Alquiler equipo de oficina y muebles</t>
  </si>
  <si>
    <t>2.2.5.4.01</t>
  </si>
  <si>
    <t>Equipos de transporte</t>
  </si>
  <si>
    <t>2.2.5.9.01</t>
  </si>
  <si>
    <t>Licencias informáticas</t>
  </si>
  <si>
    <t>2.2.6</t>
  </si>
  <si>
    <t xml:space="preserve">Seguros </t>
  </si>
  <si>
    <t>2.2.6.1.01</t>
  </si>
  <si>
    <t>Seguro de bienes inmuebles</t>
  </si>
  <si>
    <t>2.2.6.2.01</t>
  </si>
  <si>
    <t>Seguro de bienes muebles</t>
  </si>
  <si>
    <t>2.2.6.3.01</t>
  </si>
  <si>
    <t>Seguros de personas</t>
  </si>
  <si>
    <t>2.2.7</t>
  </si>
  <si>
    <t xml:space="preserve">Servicios de conservación, reparaciones menores </t>
  </si>
  <si>
    <t>2.2.7.1.01</t>
  </si>
  <si>
    <t>Obras menores</t>
  </si>
  <si>
    <t>2.2.7.1.02</t>
  </si>
  <si>
    <t>Mantenimientos y reparaciones especiales</t>
  </si>
  <si>
    <t>2.2.7.2.01</t>
  </si>
  <si>
    <t>Mantenimiento y reparación equipo muebles y equipos de oficina</t>
  </si>
  <si>
    <t>2.2.7.2.02</t>
  </si>
  <si>
    <t>Mantenimiento y reparación equipo para computación</t>
  </si>
  <si>
    <t>2.2.7.2.03</t>
  </si>
  <si>
    <t>Mantenimiento y reparación equipos de comunicación</t>
  </si>
  <si>
    <t>2.2.7.2.04</t>
  </si>
  <si>
    <t>Mantenimiento equipos médicos</t>
  </si>
  <si>
    <t>2.2.7.2.05</t>
  </si>
  <si>
    <t xml:space="preserve">Mantenimiento equipos de comunicación </t>
  </si>
  <si>
    <t>2.2.7.2.06</t>
  </si>
  <si>
    <t xml:space="preserve">Mantenimiento y reparación equipos de transporte, tracción </t>
  </si>
  <si>
    <t>2.2.7.2.08</t>
  </si>
  <si>
    <t>Servicios de mantenimiento, desmonte e instalación</t>
  </si>
  <si>
    <t>2.2.8</t>
  </si>
  <si>
    <t>Otros servicios no incluídos en conceptos anteriores</t>
  </si>
  <si>
    <t>2.2.8.2.01</t>
  </si>
  <si>
    <t>Comisiones y gastos bancarios</t>
  </si>
  <si>
    <t>2.2.8.5.01</t>
  </si>
  <si>
    <t>Fumigación</t>
  </si>
  <si>
    <t>2.2.8.5.02</t>
  </si>
  <si>
    <t>Lavandería</t>
  </si>
  <si>
    <t>2.2.8.5.03</t>
  </si>
  <si>
    <t>Limpieza e higiene</t>
  </si>
  <si>
    <t>2.2.8.6.01</t>
  </si>
  <si>
    <t>Organización eventos generales</t>
  </si>
  <si>
    <t>2.2.8.6.02</t>
  </si>
  <si>
    <t>Festividades</t>
  </si>
  <si>
    <t>2.2.8.6.03</t>
  </si>
  <si>
    <t>Actuaciones deportivas</t>
  </si>
  <si>
    <t>2.2.8.7.04</t>
  </si>
  <si>
    <t>Servicio de capacitación</t>
  </si>
  <si>
    <t>2.2.8.7.05</t>
  </si>
  <si>
    <t>Sevicios de informática</t>
  </si>
  <si>
    <t>2.2.8.7.06</t>
  </si>
  <si>
    <t>Otros Servicios técnicos y profesionales</t>
  </si>
  <si>
    <t>2.2.8.8.01</t>
  </si>
  <si>
    <t>Impuestos</t>
  </si>
  <si>
    <t>2.2.8.8.02</t>
  </si>
  <si>
    <t xml:space="preserve">Derechos </t>
  </si>
  <si>
    <t>2.2.8.8.03</t>
  </si>
  <si>
    <t>Tasas</t>
  </si>
  <si>
    <t>2.2.8.9.05</t>
  </si>
  <si>
    <t>Otros gastos operativos</t>
  </si>
  <si>
    <t>2.2.9</t>
  </si>
  <si>
    <t>Otras contrataciones de servicios</t>
  </si>
  <si>
    <t>2.2.9.2.01</t>
  </si>
  <si>
    <t>Servicios de alimentación</t>
  </si>
  <si>
    <t>Total contrataciones de servicios</t>
  </si>
  <si>
    <t>Materiales y suministros</t>
  </si>
  <si>
    <t>2.3.1</t>
  </si>
  <si>
    <t>Alimentos y productos agroforestales</t>
  </si>
  <si>
    <t>2.3.1.1.01</t>
  </si>
  <si>
    <t>Alimentos y bebidas</t>
  </si>
  <si>
    <t>2.3.1.3.03</t>
  </si>
  <si>
    <t xml:space="preserve">Productos forestales </t>
  </si>
  <si>
    <t>2.3.1.4.01</t>
  </si>
  <si>
    <t>Madera, corcho y sus manufacturas</t>
  </si>
  <si>
    <t>2.3.2</t>
  </si>
  <si>
    <t>Textiles y vestuarios</t>
  </si>
  <si>
    <t>2.3.2.1.01</t>
  </si>
  <si>
    <t>Hilados, fibras y telas</t>
  </si>
  <si>
    <t>2.3.2.2.01</t>
  </si>
  <si>
    <t>Acabados textiles</t>
  </si>
  <si>
    <t>2.3.2.3.01</t>
  </si>
  <si>
    <t>Prendas de vestir</t>
  </si>
  <si>
    <t>2.3.2.4.01</t>
  </si>
  <si>
    <t>Calzados</t>
  </si>
  <si>
    <t>2.3.3</t>
  </si>
  <si>
    <t>Productos de papel, cartón e impresos</t>
  </si>
  <si>
    <t>2.3.3.1.01</t>
  </si>
  <si>
    <t>Papel de escritorio</t>
  </si>
  <si>
    <t>2.3.3.2.01</t>
  </si>
  <si>
    <t>Productos de papel y cartón</t>
  </si>
  <si>
    <t>2.3.3.3.01</t>
  </si>
  <si>
    <t xml:space="preserve">Producto de Artes gráficas </t>
  </si>
  <si>
    <t>2.3.3.4.01</t>
  </si>
  <si>
    <t>Libros revistas y periódicos</t>
  </si>
  <si>
    <t>2.3.3.5.01</t>
  </si>
  <si>
    <t>Texto de enseñanza</t>
  </si>
  <si>
    <t>2.3.4</t>
  </si>
  <si>
    <t>Productos farmacéuticos</t>
  </si>
  <si>
    <t>2.3.4.1.01</t>
  </si>
  <si>
    <t>Productos medicinales para uso humano</t>
  </si>
  <si>
    <t>2.3.5</t>
  </si>
  <si>
    <t>Productos de cuero, caucho y plástico</t>
  </si>
  <si>
    <t>2.3.5.1.01</t>
  </si>
  <si>
    <t>Cueros y pieles</t>
  </si>
  <si>
    <t>2.3.5.2.01</t>
  </si>
  <si>
    <t>Artículos de cuero</t>
  </si>
  <si>
    <t>2.3.5.3.01</t>
  </si>
  <si>
    <t xml:space="preserve">Llantas y neumáticos </t>
  </si>
  <si>
    <t>2.3.5.4.01</t>
  </si>
  <si>
    <t>Artículos de Caucho</t>
  </si>
  <si>
    <t>2.3.5.5.01</t>
  </si>
  <si>
    <t>Artículos de Plástico</t>
  </si>
  <si>
    <t>2.3.6</t>
  </si>
  <si>
    <t>Productos de minerales, metálicos y no metálicos</t>
  </si>
  <si>
    <t>2.3.6.1.01</t>
  </si>
  <si>
    <t>Productos de cemento</t>
  </si>
  <si>
    <t>2.3.6.1.02</t>
  </si>
  <si>
    <t>Productos de cal</t>
  </si>
  <si>
    <t>2.3.6.1.04</t>
  </si>
  <si>
    <t>Productos de yeso</t>
  </si>
  <si>
    <t>2.3.6.1.05</t>
  </si>
  <si>
    <t>Productos de arcilla y derivados</t>
  </si>
  <si>
    <t>2.3.6.2.01</t>
  </si>
  <si>
    <t>Productos de vidrio</t>
  </si>
  <si>
    <t>2.3.6.2.02</t>
  </si>
  <si>
    <t>Productos de loza</t>
  </si>
  <si>
    <t>2.3.6.3.01</t>
  </si>
  <si>
    <t>Productos ferrosos</t>
  </si>
  <si>
    <t>2.3.6.3.03</t>
  </si>
  <si>
    <t>Estructuras metálicas acabadas</t>
  </si>
  <si>
    <t>2.3.6.3.04</t>
  </si>
  <si>
    <t>Herramientas menores</t>
  </si>
  <si>
    <t>2.3.6.3.05</t>
  </si>
  <si>
    <t>Productos de hojalata</t>
  </si>
  <si>
    <t>2.3.6.3.06</t>
  </si>
  <si>
    <t>Accesorios de metal</t>
  </si>
  <si>
    <t>2.3.7</t>
  </si>
  <si>
    <t>Combustibles, lubricantes, productos químico y conexos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</si>
  <si>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</si>
  <si>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</si>
  <si>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</si>
  <si>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</si>
  <si>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</si>
  <si>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</si>
  <si>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</si>
  <si>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</si>
  <si>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</si>
  <si>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</si>
  <si>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2.3.7.2.01</t>
  </si>
  <si>
    <t>Productos explosivos y pirotecnia</t>
  </si>
  <si>
    <t>2.3.7.2.05</t>
  </si>
  <si>
    <t>Insecticidas, fumigantes y otros</t>
  </si>
  <si>
    <t>2.3.7.2.06</t>
  </si>
  <si>
    <t>Pinturas, lacas, barnices</t>
  </si>
  <si>
    <t>2.3.7.2.07</t>
  </si>
  <si>
    <t>Productos químicos para saneamiento</t>
  </si>
  <si>
    <t>2.3.7.2.99</t>
  </si>
  <si>
    <t>Otros productos químicos</t>
  </si>
  <si>
    <t>2.3.9</t>
  </si>
  <si>
    <t>Productos y útiles varios</t>
  </si>
  <si>
    <t>2.3.9.1.01</t>
  </si>
  <si>
    <t>Materiales de limpieza</t>
  </si>
  <si>
    <t>2.3.9.2.01</t>
  </si>
  <si>
    <t>Útiles de escritorio, oficina informática y enseñanza</t>
  </si>
  <si>
    <t>2.3.9.2.02</t>
  </si>
  <si>
    <t>Utiles y materiales escolares</t>
  </si>
  <si>
    <t>2.3.9.3.01</t>
  </si>
  <si>
    <t>Utiles menores quirurgicos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</si>
  <si>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</si>
  <si>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</si>
  <si>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</si>
  <si>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</si>
  <si>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</si>
  <si>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electrónicos y afines</t>
  </si>
  <si>
    <t>2.3.9.8.01</t>
  </si>
  <si>
    <t>Repuestos</t>
  </si>
  <si>
    <t>2.3.9.9.01</t>
  </si>
  <si>
    <t>Materiales y útiles varios</t>
  </si>
  <si>
    <t>2.3.9.9.04</t>
  </si>
  <si>
    <t xml:space="preserve">Productos y útiles de defensa </t>
  </si>
  <si>
    <t>2.3.9.9.05</t>
  </si>
  <si>
    <t>Productos y utiles diversos</t>
  </si>
  <si>
    <t>Total materiales y suministros</t>
  </si>
  <si>
    <t>Transferencias corrientes</t>
  </si>
  <si>
    <t>2.4.1</t>
  </si>
  <si>
    <t>Transferencias corrientes al sector privado</t>
  </si>
  <si>
    <t>2.4.1.2.01</t>
  </si>
  <si>
    <t>Ayudas y donaciones</t>
  </si>
  <si>
    <t>2.4.1.4.01</t>
  </si>
  <si>
    <t>Becas nacionales</t>
  </si>
  <si>
    <t>Total transferencias corrientes</t>
  </si>
  <si>
    <t>Bienes muebles, inmuebles e intangibles</t>
  </si>
  <si>
    <t>2.6.1</t>
  </si>
  <si>
    <t>Muebles de oficina y estantería</t>
  </si>
  <si>
    <t>2.6.1.1.01</t>
  </si>
  <si>
    <t>2.6.1.3.01</t>
  </si>
  <si>
    <t>Equipo computacional</t>
  </si>
  <si>
    <t>2.6.1.4.01</t>
  </si>
  <si>
    <t>Electrodoméstico</t>
  </si>
  <si>
    <t>2.6.1.9.01</t>
  </si>
  <si>
    <t xml:space="preserve">Otros Mobiliarios y Equipos </t>
  </si>
  <si>
    <t>2.6.2</t>
  </si>
  <si>
    <t>2.6.2.3.01</t>
  </si>
  <si>
    <t>Cámara fotogáfica y de video</t>
  </si>
  <si>
    <t xml:space="preserve">Mobiliario y equipo audiovisual </t>
  </si>
  <si>
    <t>2.6.4.1.01</t>
  </si>
  <si>
    <t>Automobiles y camiones</t>
  </si>
  <si>
    <t>2.6.5</t>
  </si>
  <si>
    <t>Maquinaria, otros equipos y herramientas</t>
  </si>
  <si>
    <t>2.6.5.5.01</t>
  </si>
  <si>
    <t>Equipo de comunicación</t>
  </si>
  <si>
    <t>Total muebles y equipos de oficina</t>
  </si>
  <si>
    <t>Total ejecutado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</si>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</sst>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Bookman Old Style"/>
      <family val="1"/>
    </font>
    <font>
      <i/>
      <sz val="11"/>
      <color rgb="FF000000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CCFFFF"/>
      </patternFill>
    </fill>
    <fill>
      <patternFill patternType="solid">
        <fgColor theme="0"/>
        <bgColor rgb="FFCCFFFF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0" fontId="3" fillId="0" borderId="0" xfId="0" applyFont="1" applyAlignment="1">
      <alignment horizontal="left" indent="1"/>
    </xf>
    <xf numFmtId="4" fontId="3" fillId="0" borderId="0" xfId="0" applyNumberFormat="1" applyFont="1"/>
    <xf numFmtId="0" fontId="0" fillId="0" borderId="0" xfId="0" applyAlignment="1">
      <alignment horizontal="left" wrapText="1" indent="2"/>
    </xf>
    <xf numFmtId="4" fontId="0" fillId="0" borderId="0" xfId="0" applyNumberFormat="1"/>
    <xf numFmtId="0" fontId="0" fillId="0" borderId="0" xfId="0" applyAlignment="1">
      <alignment horizontal="left" indent="2"/>
    </xf>
    <xf numFmtId="0" fontId="0" fillId="0" borderId="9" xfId="0" applyBorder="1"/>
    <xf numFmtId="0" fontId="3" fillId="0" borderId="0" xfId="0" applyFont="1" applyBorder="1" applyAlignment="1">
      <alignment horizontal="left"/>
    </xf>
    <xf numFmtId="0" fontId="2" fillId="2" borderId="10" xfId="0" applyFont="1" applyFill="1" applyBorder="1" applyAlignment="1">
      <alignment vertical="center"/>
    </xf>
    <xf numFmtId="4" fontId="2" fillId="2" borderId="10" xfId="0" applyNumberFormat="1" applyFont="1" applyFill="1" applyBorder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/>
    <xf numFmtId="0" fontId="17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17" fontId="17" fillId="4" borderId="13" xfId="0" applyNumberFormat="1" applyFont="1" applyFill="1" applyBorder="1" applyAlignment="1">
      <alignment horizontal="center" wrapText="1"/>
    </xf>
    <xf numFmtId="0" fontId="17" fillId="5" borderId="14" xfId="0" applyFont="1" applyFill="1" applyBorder="1" applyAlignment="1">
      <alignment horizontal="left"/>
    </xf>
    <xf numFmtId="0" fontId="15" fillId="5" borderId="15" xfId="0" applyFont="1" applyFill="1" applyBorder="1" applyAlignment="1">
      <alignment horizontal="left"/>
    </xf>
    <xf numFmtId="17" fontId="17" fillId="5" borderId="16" xfId="0" applyNumberFormat="1" applyFont="1" applyFill="1" applyBorder="1" applyAlignment="1">
      <alignment horizontal="center" wrapText="1"/>
    </xf>
    <xf numFmtId="0" fontId="17" fillId="5" borderId="14" xfId="0" applyFont="1" applyFill="1" applyBorder="1"/>
    <xf numFmtId="0" fontId="18" fillId="0" borderId="17" xfId="0" applyFont="1" applyBorder="1"/>
    <xf numFmtId="0" fontId="19" fillId="0" borderId="18" xfId="0" applyFont="1" applyBorder="1"/>
    <xf numFmtId="4" fontId="18" fillId="0" borderId="19" xfId="0" applyNumberFormat="1" applyFont="1" applyBorder="1"/>
    <xf numFmtId="0" fontId="17" fillId="4" borderId="14" xfId="0" applyFont="1" applyFill="1" applyBorder="1"/>
    <xf numFmtId="0" fontId="15" fillId="4" borderId="15" xfId="0" applyFont="1" applyFill="1" applyBorder="1" applyAlignment="1">
      <alignment horizontal="left"/>
    </xf>
    <xf numFmtId="17" fontId="17" fillId="4" borderId="16" xfId="0" applyNumberFormat="1" applyFont="1" applyFill="1" applyBorder="1" applyAlignment="1">
      <alignment horizontal="center" wrapText="1"/>
    </xf>
    <xf numFmtId="0" fontId="19" fillId="0" borderId="15" xfId="0" applyFont="1" applyBorder="1"/>
    <xf numFmtId="4" fontId="18" fillId="0" borderId="16" xfId="0" applyNumberFormat="1" applyFont="1" applyBorder="1"/>
    <xf numFmtId="0" fontId="19" fillId="0" borderId="18" xfId="0" applyFont="1" applyBorder="1" applyAlignment="1">
      <alignment wrapText="1"/>
    </xf>
    <xf numFmtId="0" fontId="18" fillId="4" borderId="17" xfId="0" applyFont="1" applyFill="1" applyBorder="1"/>
    <xf numFmtId="4" fontId="17" fillId="4" borderId="19" xfId="0" applyNumberFormat="1" applyFont="1" applyFill="1" applyBorder="1"/>
    <xf numFmtId="0" fontId="17" fillId="4" borderId="17" xfId="0" applyFont="1" applyFill="1" applyBorder="1" applyAlignment="1">
      <alignment horizontal="left"/>
    </xf>
    <xf numFmtId="0" fontId="10" fillId="0" borderId="0" xfId="0" applyFont="1" applyAlignment="1"/>
    <xf numFmtId="0" fontId="17" fillId="4" borderId="18" xfId="0" applyFont="1" applyFill="1" applyBorder="1"/>
    <xf numFmtId="4" fontId="15" fillId="4" borderId="19" xfId="0" applyNumberFormat="1" applyFont="1" applyFill="1" applyBorder="1" applyAlignment="1">
      <alignment horizontal="right" wrapText="1"/>
    </xf>
    <xf numFmtId="0" fontId="18" fillId="4" borderId="17" xfId="0" applyFont="1" applyFill="1" applyBorder="1" applyAlignment="1">
      <alignment horizontal="left"/>
    </xf>
    <xf numFmtId="4" fontId="20" fillId="0" borderId="19" xfId="0" applyNumberFormat="1" applyFont="1" applyBorder="1" applyAlignment="1"/>
    <xf numFmtId="0" fontId="18" fillId="0" borderId="18" xfId="0" applyFont="1" applyBorder="1"/>
    <xf numFmtId="0" fontId="17" fillId="4" borderId="17" xfId="0" applyFont="1" applyFill="1" applyBorder="1"/>
    <xf numFmtId="0" fontId="18" fillId="4" borderId="20" xfId="0" applyFont="1" applyFill="1" applyBorder="1"/>
    <xf numFmtId="4" fontId="15" fillId="4" borderId="21" xfId="0" applyNumberFormat="1" applyFont="1" applyFill="1" applyBorder="1" applyAlignment="1">
      <alignment horizontal="right" wrapText="1"/>
    </xf>
    <xf numFmtId="0" fontId="18" fillId="4" borderId="22" xfId="0" applyFont="1" applyFill="1" applyBorder="1"/>
    <xf numFmtId="0" fontId="15" fillId="4" borderId="23" xfId="0" applyFont="1" applyFill="1" applyBorder="1" applyAlignment="1">
      <alignment wrapText="1"/>
    </xf>
    <xf numFmtId="4" fontId="15" fillId="4" borderId="24" xfId="0" applyNumberFormat="1" applyFont="1" applyFill="1" applyBorder="1" applyAlignment="1">
      <alignment wrapText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277976" y="533400"/>
          <a:ext cx="14954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104777</xdr:colOff>
      <xdr:row>2</xdr:row>
      <xdr:rowOff>19051</xdr:rowOff>
    </xdr:from>
    <xdr:to>
      <xdr:col>15</xdr:col>
      <xdr:colOff>695326</xdr:colOff>
      <xdr:row>6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102" y="400051"/>
          <a:ext cx="2105024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82827</xdr:colOff>
      <xdr:row>0</xdr:row>
      <xdr:rowOff>99392</xdr:rowOff>
    </xdr:from>
    <xdr:to>
      <xdr:col>1</xdr:col>
      <xdr:colOff>1152526</xdr:colOff>
      <xdr:row>5</xdr:row>
      <xdr:rowOff>74544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B3EED03-94D5-4537-BBDD-7125B03B1A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7" y="99392"/>
          <a:ext cx="1993624" cy="92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0"/>
  <sheetViews>
    <sheetView topLeftCell="A70" workbookViewId="0">
      <selection activeCell="G28" sqref="G28"/>
    </sheetView>
  </sheetViews>
  <sheetFormatPr defaultColWidth="11.42578125" defaultRowHeight="15" x14ac:dyDescent="0.25"/>
  <cols>
    <col min="1" max="1" width="60.85546875" customWidth="1"/>
    <col min="2" max="2" width="15" customWidth="1"/>
    <col min="3" max="3" width="14.140625" customWidth="1"/>
    <col min="4" max="4" width="12.7109375" customWidth="1"/>
    <col min="5" max="5" width="15.140625" customWidth="1"/>
    <col min="6" max="6" width="13.28515625" customWidth="1"/>
    <col min="7" max="7" width="11.85546875" customWidth="1"/>
    <col min="8" max="8" width="10.42578125" customWidth="1"/>
    <col min="9" max="9" width="9.140625" customWidth="1"/>
    <col min="10" max="10" width="9.85546875" customWidth="1"/>
    <col min="11" max="11" width="8.42578125" customWidth="1"/>
    <col min="12" max="12" width="11.85546875" customWidth="1"/>
    <col min="13" max="13" width="12" customWidth="1"/>
    <col min="14" max="14" width="10.5703125" customWidth="1"/>
    <col min="15" max="15" width="12.140625" customWidth="1"/>
    <col min="16" max="16" width="12.85546875" customWidth="1"/>
  </cols>
  <sheetData>
    <row r="3" spans="1:17" ht="28.5" customHeight="1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7" ht="21" customHeight="1" x14ac:dyDescent="0.25">
      <c r="A4" s="59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ht="15.75" x14ac:dyDescent="0.25">
      <c r="A5" s="61">
        <v>2022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7" ht="15.75" customHeight="1" x14ac:dyDescent="0.25">
      <c r="A6" s="63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7" ht="15.75" customHeight="1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7" ht="6" customHeight="1" x14ac:dyDescent="0.25"/>
    <row r="9" spans="1:17" ht="25.5" customHeight="1" x14ac:dyDescent="0.25">
      <c r="A9" s="65" t="s">
        <v>4</v>
      </c>
      <c r="B9" s="66" t="s">
        <v>5</v>
      </c>
      <c r="C9" s="66" t="s">
        <v>6</v>
      </c>
      <c r="D9" s="68" t="s">
        <v>7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17" x14ac:dyDescent="0.25">
      <c r="A10" s="65"/>
      <c r="B10" s="67"/>
      <c r="C10" s="67"/>
      <c r="D10" s="1" t="s">
        <v>8</v>
      </c>
      <c r="E10" s="1" t="s">
        <v>9</v>
      </c>
      <c r="F10" s="1" t="s">
        <v>10</v>
      </c>
      <c r="G10" s="1" t="s">
        <v>11</v>
      </c>
      <c r="H10" s="2" t="s">
        <v>12</v>
      </c>
      <c r="I10" s="1" t="s">
        <v>13</v>
      </c>
      <c r="J10" s="2" t="s">
        <v>14</v>
      </c>
      <c r="K10" s="1" t="s">
        <v>15</v>
      </c>
      <c r="L10" s="1" t="s">
        <v>16</v>
      </c>
      <c r="M10" s="1" t="s">
        <v>17</v>
      </c>
      <c r="N10" s="1" t="s">
        <v>18</v>
      </c>
      <c r="O10" s="2" t="s">
        <v>19</v>
      </c>
      <c r="P10" s="1" t="s">
        <v>20</v>
      </c>
    </row>
    <row r="11" spans="1:17" x14ac:dyDescent="0.25">
      <c r="A11" s="3" t="s">
        <v>21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x14ac:dyDescent="0.25">
      <c r="A12" s="5" t="s">
        <v>22</v>
      </c>
      <c r="B12" s="6">
        <f>B13+B14+B17</f>
        <v>122221626</v>
      </c>
      <c r="C12" s="6">
        <f>C13+C14+C17</f>
        <v>199686488.45999998</v>
      </c>
      <c r="D12" s="6">
        <f t="shared" ref="D12:O12" si="0">D13+D14+D17</f>
        <v>10318594.130000001</v>
      </c>
      <c r="E12" s="6">
        <f t="shared" si="0"/>
        <v>13121888.960000001</v>
      </c>
      <c r="F12" s="6">
        <f t="shared" si="0"/>
        <v>16495577.43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>SUM(D12:O12)</f>
        <v>39936060.520000003</v>
      </c>
    </row>
    <row r="13" spans="1:17" x14ac:dyDescent="0.25">
      <c r="A13" s="7" t="s">
        <v>23</v>
      </c>
      <c r="B13" s="8">
        <v>93300360</v>
      </c>
      <c r="C13" s="8">
        <v>161467641.81999999</v>
      </c>
      <c r="D13" s="8">
        <v>8974683.2300000004</v>
      </c>
      <c r="E13" s="8">
        <f>11102082.23+20000</f>
        <v>11122082.23</v>
      </c>
      <c r="F13" s="8">
        <f>11107126.19+20000+1363000+1442068+372866.44</f>
        <v>14305060.629999999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>SUM(D13:O13)</f>
        <v>34401826.090000004</v>
      </c>
    </row>
    <row r="14" spans="1:17" x14ac:dyDescent="0.25">
      <c r="A14" s="9" t="s">
        <v>24</v>
      </c>
      <c r="B14" s="8">
        <v>16002000</v>
      </c>
      <c r="C14" s="8">
        <v>16002000</v>
      </c>
      <c r="D14" s="8">
        <v>333500</v>
      </c>
      <c r="E14" s="8">
        <v>333500</v>
      </c>
      <c r="F14" s="8">
        <v>333500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>SUM(D14:O14)</f>
        <v>1000500</v>
      </c>
    </row>
    <row r="15" spans="1:17" x14ac:dyDescent="0.25">
      <c r="A15" s="9" t="s">
        <v>25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10"/>
    </row>
    <row r="16" spans="1:17" x14ac:dyDescent="0.25">
      <c r="A16" s="9" t="s">
        <v>26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x14ac:dyDescent="0.25">
      <c r="A17" s="9" t="s">
        <v>27</v>
      </c>
      <c r="B17" s="8">
        <v>12919266</v>
      </c>
      <c r="C17" s="8">
        <v>22216846.640000001</v>
      </c>
      <c r="D17" s="8">
        <v>1010410.9</v>
      </c>
      <c r="E17" s="8">
        <f>778532.3+789667.82+98106.61</f>
        <v>1666306.7300000002</v>
      </c>
      <c r="F17" s="8">
        <f>866043.72+886798.94+104174.14</f>
        <v>1857016.7999999998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>SUM(D17:O17)</f>
        <v>4533734.43</v>
      </c>
    </row>
    <row r="18" spans="1:16" x14ac:dyDescent="0.25">
      <c r="A18" s="5" t="s">
        <v>28</v>
      </c>
      <c r="B18" s="6">
        <f>B19+B20+B21+B22+B23+B24+B25+B26+B27</f>
        <v>157568266</v>
      </c>
      <c r="C18" s="6">
        <f>C19+C20+C21+C22+C23+C24+C25+C26+C27</f>
        <v>75818403.539999992</v>
      </c>
      <c r="D18" s="6">
        <f t="shared" ref="D18:O18" si="1">D19+D20+D21+D22+D23+D24+D25+D26</f>
        <v>2041119.06</v>
      </c>
      <c r="E18" s="6">
        <f>E19+E20+E21+E22+E23+E24+E25+E26</f>
        <v>4191962.75</v>
      </c>
      <c r="F18" s="6">
        <f t="shared" si="1"/>
        <v>2944059.5700000003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>K19+K20+K21+K22+K23+K24+K25+K26+K27</f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>SUM(D18:O18)</f>
        <v>9177141.3800000008</v>
      </c>
    </row>
    <row r="19" spans="1:16" x14ac:dyDescent="0.25">
      <c r="A19" s="9" t="s">
        <v>29</v>
      </c>
      <c r="B19" s="8">
        <v>22370000</v>
      </c>
      <c r="C19" s="8">
        <v>22370000</v>
      </c>
      <c r="D19" s="8">
        <v>2041119.06</v>
      </c>
      <c r="E19" s="8">
        <f>477608.77+399421.17+1754566.25+485060.35</f>
        <v>3116656.54</v>
      </c>
      <c r="F19" s="8">
        <f>383209.77+221864.07+794511.97+492147.91</f>
        <v>1891733.72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>SUM(D19:O19)</f>
        <v>7049509.3199999994</v>
      </c>
    </row>
    <row r="20" spans="1:16" x14ac:dyDescent="0.25">
      <c r="A20" s="9" t="s">
        <v>30</v>
      </c>
      <c r="B20" s="8">
        <v>1100000</v>
      </c>
      <c r="C20" s="8">
        <v>850000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ref="P20:P22" si="2">SUM(D20:O20)</f>
        <v>0</v>
      </c>
    </row>
    <row r="21" spans="1:16" x14ac:dyDescent="0.25">
      <c r="A21" s="9" t="s">
        <v>31</v>
      </c>
      <c r="B21" s="8">
        <v>4200000</v>
      </c>
      <c r="C21" s="8">
        <v>2100000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2"/>
        <v>0</v>
      </c>
    </row>
    <row r="22" spans="1:16" x14ac:dyDescent="0.25">
      <c r="A22" s="9" t="s">
        <v>32</v>
      </c>
      <c r="B22" s="8">
        <v>2720000</v>
      </c>
      <c r="C22" s="8">
        <v>1385000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2"/>
        <v>0</v>
      </c>
    </row>
    <row r="23" spans="1:16" x14ac:dyDescent="0.25">
      <c r="A23" s="9" t="s">
        <v>33</v>
      </c>
      <c r="B23" s="8">
        <v>14053244</v>
      </c>
      <c r="C23" s="8">
        <v>18947323.739999998</v>
      </c>
      <c r="D23" s="8">
        <v>0</v>
      </c>
      <c r="E23" s="8">
        <v>1075306.21</v>
      </c>
      <c r="F23" s="8">
        <v>1052325.8500000001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>SUM(D23:O23)</f>
        <v>2127632.06</v>
      </c>
    </row>
    <row r="24" spans="1:16" x14ac:dyDescent="0.25">
      <c r="A24" s="9" t="s">
        <v>34</v>
      </c>
      <c r="B24" s="8">
        <v>4900000</v>
      </c>
      <c r="C24" s="8">
        <v>13922274.68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>SUM(D24:O24)</f>
        <v>0</v>
      </c>
    </row>
    <row r="25" spans="1:16" ht="30" x14ac:dyDescent="0.25">
      <c r="A25" s="7" t="s">
        <v>35</v>
      </c>
      <c r="B25" s="8">
        <v>5400000</v>
      </c>
      <c r="C25" s="8">
        <v>5150000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>SUM(D25:O25)</f>
        <v>0</v>
      </c>
    </row>
    <row r="26" spans="1:16" x14ac:dyDescent="0.25">
      <c r="A26" s="9" t="s">
        <v>36</v>
      </c>
      <c r="B26" s="8">
        <v>100625022</v>
      </c>
      <c r="C26" s="8">
        <v>8893805.1199999992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>SUM(D26:O26)</f>
        <v>0</v>
      </c>
    </row>
    <row r="27" spans="1:16" x14ac:dyDescent="0.25">
      <c r="A27" s="9" t="s">
        <v>37</v>
      </c>
      <c r="B27" s="8">
        <v>2200000</v>
      </c>
      <c r="C27" s="8">
        <v>2200000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/>
      <c r="P27" s="8">
        <f>SUM(D27:O27)</f>
        <v>0</v>
      </c>
    </row>
    <row r="28" spans="1:16" x14ac:dyDescent="0.25">
      <c r="A28" s="5" t="s">
        <v>38</v>
      </c>
      <c r="B28" s="6">
        <f>B29+B30+B31+B32+B33+B34+B35+B37</f>
        <v>15857000</v>
      </c>
      <c r="C28" s="6">
        <f>C29+C30+C31+C32+C33+C34+C35+C37</f>
        <v>15857000</v>
      </c>
      <c r="D28" s="6">
        <f t="shared" ref="D28:P28" si="3">D29+D30+D31+D32+D33+D34+D35+D37</f>
        <v>479407</v>
      </c>
      <c r="E28" s="6">
        <f t="shared" si="3"/>
        <v>557408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1036815</v>
      </c>
    </row>
    <row r="29" spans="1:16" x14ac:dyDescent="0.25">
      <c r="A29" s="9" t="s">
        <v>39</v>
      </c>
      <c r="B29" s="8">
        <v>800000</v>
      </c>
      <c r="C29" s="8">
        <v>800000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ref="P29:P35" si="4">SUM(D29:O29)</f>
        <v>0</v>
      </c>
    </row>
    <row r="30" spans="1:16" x14ac:dyDescent="0.25">
      <c r="A30" s="9" t="s">
        <v>40</v>
      </c>
      <c r="B30" s="8">
        <v>900000</v>
      </c>
      <c r="C30" s="8">
        <v>900000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4"/>
        <v>0</v>
      </c>
    </row>
    <row r="31" spans="1:16" x14ac:dyDescent="0.25">
      <c r="A31" s="9" t="s">
        <v>41</v>
      </c>
      <c r="B31" s="8">
        <v>925000</v>
      </c>
      <c r="C31" s="8">
        <v>925000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4"/>
        <v>0</v>
      </c>
    </row>
    <row r="32" spans="1:16" x14ac:dyDescent="0.25">
      <c r="A32" s="9" t="s">
        <v>42</v>
      </c>
      <c r="B32" s="8">
        <v>420000</v>
      </c>
      <c r="C32" s="8">
        <v>420000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4"/>
        <v>0</v>
      </c>
    </row>
    <row r="33" spans="1:16" x14ac:dyDescent="0.25">
      <c r="A33" s="9" t="s">
        <v>43</v>
      </c>
      <c r="B33" s="8">
        <v>1400000</v>
      </c>
      <c r="C33" s="8">
        <v>1400000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4"/>
        <v>0</v>
      </c>
    </row>
    <row r="34" spans="1:16" x14ac:dyDescent="0.25">
      <c r="A34" s="9" t="s">
        <v>44</v>
      </c>
      <c r="B34" s="8">
        <v>342000</v>
      </c>
      <c r="C34" s="8">
        <v>342000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4"/>
        <v>0</v>
      </c>
    </row>
    <row r="35" spans="1:16" ht="30" x14ac:dyDescent="0.25">
      <c r="A35" s="7" t="s">
        <v>45</v>
      </c>
      <c r="B35" s="8">
        <v>6350000</v>
      </c>
      <c r="C35" s="8">
        <v>6350000</v>
      </c>
      <c r="D35" s="8">
        <v>479407</v>
      </c>
      <c r="E35" s="8">
        <v>557408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4"/>
        <v>1036815</v>
      </c>
    </row>
    <row r="36" spans="1:16" ht="30" x14ac:dyDescent="0.25">
      <c r="A36" s="7" t="s">
        <v>46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/>
      <c r="P36" s="8"/>
    </row>
    <row r="37" spans="1:16" x14ac:dyDescent="0.25">
      <c r="A37" s="9" t="s">
        <v>47</v>
      </c>
      <c r="B37" s="8">
        <v>4720000</v>
      </c>
      <c r="C37" s="8">
        <v>4720000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>SUM(D37:O37)</f>
        <v>0</v>
      </c>
    </row>
    <row r="38" spans="1:16" x14ac:dyDescent="0.25">
      <c r="A38" s="5" t="s">
        <v>48</v>
      </c>
      <c r="B38" s="6">
        <f>B39</f>
        <v>400000</v>
      </c>
      <c r="C38" s="6">
        <f>C39</f>
        <v>400000</v>
      </c>
      <c r="D38" s="6">
        <f t="shared" ref="D38:P38" si="5">D39</f>
        <v>0</v>
      </c>
      <c r="E38" s="6">
        <f t="shared" si="5"/>
        <v>0</v>
      </c>
      <c r="F38" s="6">
        <f t="shared" si="5"/>
        <v>0</v>
      </c>
      <c r="G38" s="6">
        <f t="shared" si="5"/>
        <v>0</v>
      </c>
      <c r="H38" s="6">
        <f t="shared" si="5"/>
        <v>0</v>
      </c>
      <c r="I38" s="6">
        <f t="shared" si="5"/>
        <v>0</v>
      </c>
      <c r="J38" s="6">
        <f t="shared" si="5"/>
        <v>0</v>
      </c>
      <c r="K38" s="6">
        <f t="shared" si="5"/>
        <v>0</v>
      </c>
      <c r="L38" s="6">
        <f t="shared" si="5"/>
        <v>0</v>
      </c>
      <c r="M38" s="6">
        <f t="shared" si="5"/>
        <v>0</v>
      </c>
      <c r="N38" s="6">
        <f t="shared" si="5"/>
        <v>0</v>
      </c>
      <c r="O38" s="6">
        <f t="shared" si="5"/>
        <v>0</v>
      </c>
      <c r="P38" s="6">
        <f t="shared" si="5"/>
        <v>0</v>
      </c>
    </row>
    <row r="39" spans="1:16" x14ac:dyDescent="0.25">
      <c r="A39" s="9" t="s">
        <v>49</v>
      </c>
      <c r="B39" s="8">
        <v>400000</v>
      </c>
      <c r="C39" s="8">
        <v>400000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</row>
    <row r="40" spans="1:16" ht="30" x14ac:dyDescent="0.25">
      <c r="A40" s="7" t="s">
        <v>50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30" x14ac:dyDescent="0.25">
      <c r="A41" s="7" t="s">
        <v>51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30" x14ac:dyDescent="0.25">
      <c r="A42" s="7" t="s">
        <v>52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30" x14ac:dyDescent="0.25">
      <c r="A43" s="7" t="s">
        <v>53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x14ac:dyDescent="0.25">
      <c r="A44" s="9" t="s">
        <v>54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x14ac:dyDescent="0.25">
      <c r="A45" s="9" t="s">
        <v>55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30" x14ac:dyDescent="0.25">
      <c r="A46" s="7" t="s">
        <v>56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7" spans="1:16" x14ac:dyDescent="0.25">
      <c r="A47" s="5" t="s">
        <v>57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x14ac:dyDescent="0.25">
      <c r="A48" s="7" t="s">
        <v>58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30" x14ac:dyDescent="0.25">
      <c r="A49" s="7" t="s">
        <v>59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30" x14ac:dyDescent="0.25">
      <c r="A50" s="7" t="s">
        <v>60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30" x14ac:dyDescent="0.25">
      <c r="A51" s="7" t="s">
        <v>61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x14ac:dyDescent="0.25">
      <c r="A52" s="7" t="s">
        <v>62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30" x14ac:dyDescent="0.25">
      <c r="A53" s="7" t="s">
        <v>63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</row>
    <row r="54" spans="1:16" x14ac:dyDescent="0.25">
      <c r="A54" s="5" t="s">
        <v>64</v>
      </c>
      <c r="B54" s="6">
        <f>B55+B58+B59</f>
        <v>6100000</v>
      </c>
      <c r="C54" s="6">
        <f>C55+C58+C59+C56</f>
        <v>4350000</v>
      </c>
      <c r="D54" s="6">
        <f t="shared" ref="D54:G54" si="6">D55+D58+D59</f>
        <v>0</v>
      </c>
      <c r="E54" s="6">
        <f t="shared" si="6"/>
        <v>110353.60000000001</v>
      </c>
      <c r="F54" s="6">
        <f t="shared" si="6"/>
        <v>1055978.04</v>
      </c>
      <c r="G54" s="6">
        <f t="shared" si="6"/>
        <v>0</v>
      </c>
      <c r="H54" s="6">
        <f>H56</f>
        <v>0</v>
      </c>
      <c r="I54" s="6">
        <f t="shared" ref="I54:N54" si="7">I55+I58+I59</f>
        <v>0</v>
      </c>
      <c r="J54" s="6">
        <f t="shared" si="7"/>
        <v>0</v>
      </c>
      <c r="K54" s="6">
        <f t="shared" si="7"/>
        <v>0</v>
      </c>
      <c r="L54" s="6">
        <f t="shared" si="7"/>
        <v>0</v>
      </c>
      <c r="M54" s="6">
        <f t="shared" si="7"/>
        <v>0</v>
      </c>
      <c r="N54" s="6">
        <f t="shared" si="7"/>
        <v>0</v>
      </c>
      <c r="O54" s="6">
        <f>O55+O58+O59+O56</f>
        <v>0</v>
      </c>
      <c r="P54" s="6">
        <f>SUM(D54:O54)</f>
        <v>1166331.6400000001</v>
      </c>
    </row>
    <row r="55" spans="1:16" x14ac:dyDescent="0.25">
      <c r="A55" s="9" t="s">
        <v>65</v>
      </c>
      <c r="B55" s="8">
        <v>2500000</v>
      </c>
      <c r="C55" s="8">
        <v>2500000</v>
      </c>
      <c r="D55" s="8">
        <v>0</v>
      </c>
      <c r="E55" s="8">
        <v>110353.60000000001</v>
      </c>
      <c r="F55" s="8">
        <v>1055978.04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f>SUM(D55:O55)</f>
        <v>1166331.6400000001</v>
      </c>
    </row>
    <row r="56" spans="1:16" ht="30" x14ac:dyDescent="0.25">
      <c r="A56" s="7" t="s">
        <v>66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>SUM(D56:O56)</f>
        <v>0</v>
      </c>
    </row>
    <row r="57" spans="1:16" x14ac:dyDescent="0.25">
      <c r="A57" s="9" t="s">
        <v>67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f t="shared" ref="P57:P59" si="8">SUM(D57:O57)</f>
        <v>0</v>
      </c>
    </row>
    <row r="58" spans="1:16" ht="30" x14ac:dyDescent="0.25">
      <c r="A58" s="7" t="s">
        <v>68</v>
      </c>
      <c r="B58" s="8">
        <v>3500000</v>
      </c>
      <c r="C58" s="8">
        <v>1750000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f t="shared" si="8"/>
        <v>0</v>
      </c>
    </row>
    <row r="59" spans="1:16" x14ac:dyDescent="0.25">
      <c r="A59" s="9" t="s">
        <v>69</v>
      </c>
      <c r="B59" s="8">
        <v>100000</v>
      </c>
      <c r="C59" s="8">
        <v>100000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f t="shared" si="8"/>
        <v>0</v>
      </c>
    </row>
    <row r="60" spans="1:16" x14ac:dyDescent="0.25">
      <c r="A60" s="9" t="s">
        <v>70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</row>
    <row r="61" spans="1:16" x14ac:dyDescent="0.25">
      <c r="A61" s="9" t="s">
        <v>71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</row>
    <row r="62" spans="1:16" x14ac:dyDescent="0.25">
      <c r="A62" s="9" t="s">
        <v>72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</row>
    <row r="63" spans="1:16" ht="30" x14ac:dyDescent="0.25">
      <c r="A63" s="7" t="s">
        <v>73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</row>
    <row r="64" spans="1:16" x14ac:dyDescent="0.25">
      <c r="A64" s="5" t="s">
        <v>74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</row>
    <row r="65" spans="1:16" x14ac:dyDescent="0.25">
      <c r="A65" s="9" t="s">
        <v>75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</row>
    <row r="66" spans="1:16" x14ac:dyDescent="0.25">
      <c r="A66" s="9" t="s">
        <v>76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</row>
    <row r="67" spans="1:16" x14ac:dyDescent="0.25">
      <c r="A67" s="9" t="s">
        <v>77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</row>
    <row r="68" spans="1:16" ht="30" x14ac:dyDescent="0.25">
      <c r="A68" s="7" t="s">
        <v>78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</row>
    <row r="69" spans="1:16" x14ac:dyDescent="0.25">
      <c r="A69" s="5" t="s">
        <v>79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</row>
    <row r="70" spans="1:16" x14ac:dyDescent="0.25">
      <c r="A70" s="9" t="s">
        <v>80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</row>
    <row r="71" spans="1:16" ht="30" x14ac:dyDescent="0.25">
      <c r="A71" s="7" t="s">
        <v>81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</row>
    <row r="72" spans="1:16" x14ac:dyDescent="0.25">
      <c r="A72" s="5" t="s">
        <v>82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</row>
    <row r="73" spans="1:16" x14ac:dyDescent="0.25">
      <c r="A73" s="9" t="s">
        <v>83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</row>
    <row r="74" spans="1:16" x14ac:dyDescent="0.25">
      <c r="A74" s="9" t="s">
        <v>84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</row>
    <row r="75" spans="1:16" ht="30" x14ac:dyDescent="0.25">
      <c r="A75" s="7" t="s">
        <v>85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</row>
    <row r="76" spans="1:16" x14ac:dyDescent="0.25">
      <c r="A76" s="11" t="s">
        <v>86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</row>
    <row r="77" spans="1:16" x14ac:dyDescent="0.25">
      <c r="A77" s="5" t="s">
        <v>87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</row>
    <row r="78" spans="1:16" x14ac:dyDescent="0.25">
      <c r="A78" s="9" t="s">
        <v>88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</row>
    <row r="79" spans="1:16" x14ac:dyDescent="0.25">
      <c r="A79" s="9" t="s">
        <v>89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</row>
    <row r="80" spans="1:16" x14ac:dyDescent="0.25">
      <c r="A80" s="5" t="s">
        <v>90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</row>
    <row r="81" spans="1:16" x14ac:dyDescent="0.25">
      <c r="A81" s="9" t="s">
        <v>91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</row>
    <row r="82" spans="1:16" x14ac:dyDescent="0.25">
      <c r="A82" s="9" t="s">
        <v>92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</row>
    <row r="83" spans="1:16" x14ac:dyDescent="0.25">
      <c r="A83" s="5" t="s">
        <v>93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</row>
    <row r="84" spans="1:16" x14ac:dyDescent="0.25">
      <c r="A84" s="9" t="s">
        <v>94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</row>
    <row r="85" spans="1:16" x14ac:dyDescent="0.25">
      <c r="A85" s="12" t="s">
        <v>95</v>
      </c>
      <c r="B85" s="13">
        <f>B54+B38+B28+B18+B12</f>
        <v>302146892</v>
      </c>
      <c r="C85" s="13">
        <f>C54+C38+C28+C18+C12</f>
        <v>296111892</v>
      </c>
      <c r="D85" s="13">
        <f t="shared" ref="D85:P85" si="9">D54+D38+D28+D18+D12</f>
        <v>12839120.190000001</v>
      </c>
      <c r="E85" s="13">
        <f t="shared" si="9"/>
        <v>17981613.310000002</v>
      </c>
      <c r="F85" s="13">
        <f t="shared" si="9"/>
        <v>20495615.039999999</v>
      </c>
      <c r="G85" s="13">
        <f t="shared" si="9"/>
        <v>0</v>
      </c>
      <c r="H85" s="13">
        <f t="shared" si="9"/>
        <v>0</v>
      </c>
      <c r="I85" s="13">
        <f t="shared" si="9"/>
        <v>0</v>
      </c>
      <c r="J85" s="13">
        <f t="shared" si="9"/>
        <v>0</v>
      </c>
      <c r="K85" s="13">
        <f t="shared" si="9"/>
        <v>0</v>
      </c>
      <c r="L85" s="13">
        <f t="shared" si="9"/>
        <v>0</v>
      </c>
      <c r="M85" s="13">
        <f t="shared" si="9"/>
        <v>0</v>
      </c>
      <c r="N85" s="13">
        <f t="shared" si="9"/>
        <v>0</v>
      </c>
      <c r="O85" s="13">
        <f t="shared" si="9"/>
        <v>0</v>
      </c>
      <c r="P85" s="13">
        <f t="shared" si="9"/>
        <v>51316348.540000007</v>
      </c>
    </row>
    <row r="87" spans="1:16" ht="18.75" x14ac:dyDescent="0.3">
      <c r="A87" s="14" t="s">
        <v>96</v>
      </c>
      <c r="B87" s="15"/>
      <c r="C87" s="15"/>
      <c r="D87" s="15"/>
      <c r="E87" s="14"/>
      <c r="F87" s="55" t="s">
        <v>97</v>
      </c>
      <c r="G87" s="55"/>
      <c r="H87" s="55"/>
      <c r="I87" s="55"/>
      <c r="J87" s="55"/>
    </row>
    <row r="88" spans="1:16" x14ac:dyDescent="0.25">
      <c r="A88" s="16" t="s">
        <v>98</v>
      </c>
      <c r="F88" s="55" t="s">
        <v>99</v>
      </c>
      <c r="G88" s="55"/>
      <c r="H88" s="55"/>
      <c r="I88" s="55"/>
      <c r="J88" s="55"/>
    </row>
    <row r="89" spans="1:16" ht="18.75" x14ac:dyDescent="0.3">
      <c r="A89" s="17" t="s">
        <v>100</v>
      </c>
      <c r="B89" s="14" t="s">
        <v>101</v>
      </c>
      <c r="C89" s="15"/>
      <c r="D89" s="15"/>
      <c r="E89" s="15"/>
      <c r="F89" s="56" t="s">
        <v>102</v>
      </c>
      <c r="G89" s="56"/>
      <c r="H89" s="56"/>
      <c r="I89" s="56"/>
      <c r="J89" s="56"/>
      <c r="K89" s="15"/>
    </row>
    <row r="90" spans="1:16" x14ac:dyDescent="0.25">
      <c r="A90" s="18" t="s">
        <v>103</v>
      </c>
      <c r="B90" s="19"/>
      <c r="C90" s="20"/>
      <c r="D90" s="20"/>
      <c r="E90" s="20"/>
      <c r="F90" s="55" t="s">
        <v>104</v>
      </c>
      <c r="G90" s="55"/>
      <c r="H90" s="55"/>
      <c r="I90" s="55"/>
      <c r="J90" s="55"/>
    </row>
  </sheetData>
  <mergeCells count="13">
    <mergeCell ref="F87:J87"/>
    <mergeCell ref="F88:J88"/>
    <mergeCell ref="F89:J89"/>
    <mergeCell ref="F90:J90"/>
    <mergeCell ref="A3:P3"/>
    <mergeCell ref="A4:P4"/>
    <mergeCell ref="A5:P5"/>
    <mergeCell ref="A6:P6"/>
    <mergeCell ref="A7:P7"/>
    <mergeCell ref="A9:A10"/>
    <mergeCell ref="B9:B10"/>
    <mergeCell ref="C9:C10"/>
    <mergeCell ref="D9:P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D177"/>
  <sheetViews>
    <sheetView tabSelected="1" workbookViewId="0">
      <selection activeCell="B24" sqref="B24"/>
    </sheetView>
  </sheetViews>
  <sheetFormatPr defaultColWidth="14.42578125" defaultRowHeight="15" x14ac:dyDescent="0.25"/>
  <cols>
    <col min="1" max="1" width="13.85546875" style="21" customWidth="1"/>
    <col min="2" max="2" width="59.7109375" style="21" customWidth="1"/>
    <col min="3" max="3" width="25.140625" style="21" customWidth="1"/>
    <col min="4" max="14" width="11.42578125" style="21" customWidth="1"/>
    <col min="15" max="16384" width="14.42578125" style="21"/>
  </cols>
  <sheetData>
    <row r="7" spans="1:3" x14ac:dyDescent="0.25">
      <c r="A7" s="71" t="s">
        <v>105</v>
      </c>
      <c r="B7" s="71"/>
      <c r="C7" s="71"/>
    </row>
    <row r="8" spans="1:3" x14ac:dyDescent="0.25">
      <c r="A8" s="71" t="s">
        <v>106</v>
      </c>
      <c r="B8" s="71"/>
      <c r="C8" s="71"/>
    </row>
    <row r="9" spans="1:3" x14ac:dyDescent="0.25">
      <c r="A9" s="71" t="s">
        <v>107</v>
      </c>
      <c r="B9" s="71"/>
      <c r="C9" s="71"/>
    </row>
    <row r="10" spans="1:3" x14ac:dyDescent="0.25">
      <c r="A10" s="72" t="s">
        <v>108</v>
      </c>
      <c r="B10" s="72"/>
      <c r="C10" s="72"/>
    </row>
    <row r="11" spans="1:3" ht="15.75" thickBot="1" x14ac:dyDescent="0.3">
      <c r="A11" s="73" t="s">
        <v>109</v>
      </c>
      <c r="B11" s="74"/>
    </row>
    <row r="12" spans="1:3" x14ac:dyDescent="0.25">
      <c r="A12" s="22" t="s">
        <v>110</v>
      </c>
      <c r="B12" s="23" t="s">
        <v>111</v>
      </c>
      <c r="C12" s="24" t="s">
        <v>112</v>
      </c>
    </row>
    <row r="13" spans="1:3" x14ac:dyDescent="0.25">
      <c r="A13" s="25">
        <v>2.1</v>
      </c>
      <c r="B13" s="26" t="s">
        <v>113</v>
      </c>
      <c r="C13" s="27"/>
    </row>
    <row r="14" spans="1:3" x14ac:dyDescent="0.25">
      <c r="A14" s="28" t="s">
        <v>114</v>
      </c>
      <c r="B14" s="26" t="s">
        <v>115</v>
      </c>
      <c r="C14" s="27"/>
    </row>
    <row r="15" spans="1:3" x14ac:dyDescent="0.25">
      <c r="A15" s="28" t="s">
        <v>116</v>
      </c>
      <c r="B15" s="26" t="s">
        <v>117</v>
      </c>
      <c r="C15" s="27"/>
    </row>
    <row r="16" spans="1:3" x14ac:dyDescent="0.25">
      <c r="A16" s="29" t="s">
        <v>118</v>
      </c>
      <c r="B16" s="30" t="s">
        <v>119</v>
      </c>
      <c r="C16" s="31">
        <v>11107126.189999999</v>
      </c>
    </row>
    <row r="17" spans="1:3" x14ac:dyDescent="0.25">
      <c r="A17" s="32" t="s">
        <v>120</v>
      </c>
      <c r="B17" s="33" t="s">
        <v>121</v>
      </c>
      <c r="C17" s="34"/>
    </row>
    <row r="18" spans="1:3" x14ac:dyDescent="0.25">
      <c r="A18" s="29" t="s">
        <v>122</v>
      </c>
      <c r="B18" s="30" t="s">
        <v>123</v>
      </c>
      <c r="C18" s="31"/>
    </row>
    <row r="19" spans="1:3" x14ac:dyDescent="0.25">
      <c r="A19" s="29" t="s">
        <v>122</v>
      </c>
      <c r="B19" s="30" t="s">
        <v>124</v>
      </c>
      <c r="C19" s="31"/>
    </row>
    <row r="20" spans="1:3" x14ac:dyDescent="0.25">
      <c r="A20" s="29" t="s">
        <v>125</v>
      </c>
      <c r="B20" s="30" t="s">
        <v>126</v>
      </c>
      <c r="C20" s="31">
        <v>20000</v>
      </c>
    </row>
    <row r="21" spans="1:3" x14ac:dyDescent="0.25">
      <c r="A21" s="29" t="s">
        <v>127</v>
      </c>
      <c r="B21" s="35" t="s">
        <v>128</v>
      </c>
      <c r="C21" s="36">
        <v>1363000</v>
      </c>
    </row>
    <row r="22" spans="1:3" x14ac:dyDescent="0.25">
      <c r="A22" s="32" t="s">
        <v>129</v>
      </c>
      <c r="B22" s="33" t="s">
        <v>130</v>
      </c>
      <c r="C22" s="34"/>
    </row>
    <row r="23" spans="1:3" x14ac:dyDescent="0.25">
      <c r="A23" s="32" t="s">
        <v>131</v>
      </c>
      <c r="B23" s="33" t="s">
        <v>132</v>
      </c>
      <c r="C23" s="34"/>
    </row>
    <row r="24" spans="1:3" x14ac:dyDescent="0.25">
      <c r="A24" s="29" t="s">
        <v>133</v>
      </c>
      <c r="B24" s="30" t="s">
        <v>134</v>
      </c>
      <c r="C24" s="31">
        <v>1442068</v>
      </c>
    </row>
    <row r="25" spans="1:3" x14ac:dyDescent="0.25">
      <c r="A25" s="29" t="s">
        <v>135</v>
      </c>
      <c r="B25" s="30" t="s">
        <v>136</v>
      </c>
      <c r="C25" s="31">
        <v>372866.44</v>
      </c>
    </row>
    <row r="26" spans="1:3" x14ac:dyDescent="0.25">
      <c r="A26" s="32" t="s">
        <v>137</v>
      </c>
      <c r="B26" s="33" t="s">
        <v>138</v>
      </c>
      <c r="C26" s="34"/>
    </row>
    <row r="27" spans="1:3" x14ac:dyDescent="0.25">
      <c r="A27" s="32" t="s">
        <v>139</v>
      </c>
      <c r="B27" s="33" t="s">
        <v>140</v>
      </c>
      <c r="C27" s="34"/>
    </row>
    <row r="28" spans="1:3" x14ac:dyDescent="0.25">
      <c r="A28" s="29" t="s">
        <v>141</v>
      </c>
      <c r="B28" s="37" t="s">
        <v>142</v>
      </c>
      <c r="C28" s="31">
        <v>333500</v>
      </c>
    </row>
    <row r="29" spans="1:3" x14ac:dyDescent="0.25">
      <c r="A29" s="29" t="s">
        <v>143</v>
      </c>
      <c r="B29" s="37" t="s">
        <v>144</v>
      </c>
      <c r="C29" s="31"/>
    </row>
    <row r="30" spans="1:3" x14ac:dyDescent="0.25">
      <c r="A30" s="32" t="s">
        <v>145</v>
      </c>
      <c r="B30" s="33" t="s">
        <v>146</v>
      </c>
      <c r="C30" s="34"/>
    </row>
    <row r="31" spans="1:3" x14ac:dyDescent="0.25">
      <c r="A31" s="29" t="s">
        <v>147</v>
      </c>
      <c r="B31" s="37" t="s">
        <v>148</v>
      </c>
      <c r="C31" s="31">
        <v>866043.72</v>
      </c>
    </row>
    <row r="32" spans="1:3" x14ac:dyDescent="0.25">
      <c r="A32" s="29" t="s">
        <v>149</v>
      </c>
      <c r="B32" s="37" t="s">
        <v>150</v>
      </c>
      <c r="C32" s="31">
        <v>886798.94</v>
      </c>
    </row>
    <row r="33" spans="1:4" ht="17.25" customHeight="1" x14ac:dyDescent="0.25">
      <c r="A33" s="29" t="s">
        <v>151</v>
      </c>
      <c r="B33" s="37" t="s">
        <v>152</v>
      </c>
      <c r="C33" s="31">
        <v>104174.14</v>
      </c>
    </row>
    <row r="34" spans="1:4" x14ac:dyDescent="0.25">
      <c r="A34" s="38"/>
      <c r="B34" s="33" t="s">
        <v>153</v>
      </c>
      <c r="C34" s="39">
        <f>SUM(C16:C33)</f>
        <v>16495577.43</v>
      </c>
    </row>
    <row r="35" spans="1:4" x14ac:dyDescent="0.25">
      <c r="A35" s="40">
        <v>2.2000000000000002</v>
      </c>
      <c r="B35" s="33" t="s">
        <v>154</v>
      </c>
      <c r="C35" s="39"/>
    </row>
    <row r="36" spans="1:4" x14ac:dyDescent="0.25">
      <c r="A36" s="40" t="s">
        <v>155</v>
      </c>
      <c r="B36" s="33" t="s">
        <v>156</v>
      </c>
      <c r="C36" s="39"/>
    </row>
    <row r="37" spans="1:4" ht="15.75" customHeight="1" x14ac:dyDescent="0.25">
      <c r="A37" s="29" t="s">
        <v>157</v>
      </c>
      <c r="B37" s="30" t="s">
        <v>158</v>
      </c>
      <c r="C37" s="31">
        <v>383209.77</v>
      </c>
    </row>
    <row r="38" spans="1:4" ht="15.75" customHeight="1" x14ac:dyDescent="0.25">
      <c r="A38" s="29" t="s">
        <v>159</v>
      </c>
      <c r="B38" s="30" t="s">
        <v>160</v>
      </c>
      <c r="C38" s="31">
        <v>221864.07</v>
      </c>
    </row>
    <row r="39" spans="1:4" ht="15.75" customHeight="1" x14ac:dyDescent="0.25">
      <c r="A39" s="29" t="s">
        <v>161</v>
      </c>
      <c r="B39" s="30" t="s">
        <v>162</v>
      </c>
      <c r="C39" s="31">
        <v>794511.97</v>
      </c>
    </row>
    <row r="40" spans="1:4" ht="15.75" customHeight="1" x14ac:dyDescent="0.25">
      <c r="A40" s="29" t="s">
        <v>163</v>
      </c>
      <c r="B40" s="30" t="s">
        <v>164</v>
      </c>
      <c r="C40" s="31">
        <v>492147.91</v>
      </c>
    </row>
    <row r="41" spans="1:4" ht="15.75" customHeight="1" x14ac:dyDescent="0.25">
      <c r="A41" s="29" t="s">
        <v>165</v>
      </c>
      <c r="B41" s="30" t="s">
        <v>166</v>
      </c>
      <c r="C41" s="31"/>
      <c r="D41" s="41" t="s">
        <v>167</v>
      </c>
    </row>
    <row r="42" spans="1:4" ht="15.75" customHeight="1" x14ac:dyDescent="0.25">
      <c r="A42" s="29" t="s">
        <v>168</v>
      </c>
      <c r="B42" s="30" t="s">
        <v>169</v>
      </c>
      <c r="C42" s="31"/>
    </row>
    <row r="43" spans="1:4" ht="15.75" customHeight="1" x14ac:dyDescent="0.25">
      <c r="A43" s="40" t="s">
        <v>170</v>
      </c>
      <c r="B43" s="33" t="s">
        <v>171</v>
      </c>
      <c r="C43" s="39"/>
    </row>
    <row r="44" spans="1:4" ht="15.75" customHeight="1" x14ac:dyDescent="0.25">
      <c r="A44" s="29" t="s">
        <v>172</v>
      </c>
      <c r="B44" s="30" t="s">
        <v>173</v>
      </c>
      <c r="C44" s="31"/>
    </row>
    <row r="45" spans="1:4" ht="15.75" customHeight="1" x14ac:dyDescent="0.25">
      <c r="A45" s="29" t="s">
        <v>174</v>
      </c>
      <c r="B45" s="30" t="s">
        <v>175</v>
      </c>
      <c r="C45" s="31"/>
    </row>
    <row r="46" spans="1:4" ht="15.75" customHeight="1" x14ac:dyDescent="0.25">
      <c r="A46" s="40" t="s">
        <v>176</v>
      </c>
      <c r="B46" s="33" t="s">
        <v>177</v>
      </c>
      <c r="C46" s="39"/>
    </row>
    <row r="47" spans="1:4" ht="15.75" customHeight="1" x14ac:dyDescent="0.25">
      <c r="A47" s="29" t="s">
        <v>178</v>
      </c>
      <c r="B47" s="30" t="s">
        <v>179</v>
      </c>
      <c r="C47" s="31"/>
    </row>
    <row r="48" spans="1:4" ht="15.75" customHeight="1" x14ac:dyDescent="0.25">
      <c r="A48" s="29" t="s">
        <v>180</v>
      </c>
      <c r="B48" s="30" t="s">
        <v>181</v>
      </c>
      <c r="C48" s="31"/>
    </row>
    <row r="49" spans="1:3" x14ac:dyDescent="0.25">
      <c r="A49" s="40" t="s">
        <v>182</v>
      </c>
      <c r="B49" s="33" t="s">
        <v>183</v>
      </c>
      <c r="C49" s="39"/>
    </row>
    <row r="50" spans="1:3" x14ac:dyDescent="0.25">
      <c r="A50" s="29" t="s">
        <v>184</v>
      </c>
      <c r="B50" s="30" t="s">
        <v>185</v>
      </c>
      <c r="C50" s="31"/>
    </row>
    <row r="51" spans="1:3" x14ac:dyDescent="0.25">
      <c r="A51" s="29" t="s">
        <v>186</v>
      </c>
      <c r="B51" s="30" t="s">
        <v>187</v>
      </c>
      <c r="C51" s="31"/>
    </row>
    <row r="52" spans="1:3" x14ac:dyDescent="0.25">
      <c r="A52" s="29" t="s">
        <v>188</v>
      </c>
      <c r="B52" s="30" t="s">
        <v>189</v>
      </c>
      <c r="C52" s="31"/>
    </row>
    <row r="53" spans="1:3" x14ac:dyDescent="0.25">
      <c r="A53" s="29" t="s">
        <v>190</v>
      </c>
      <c r="B53" s="30" t="s">
        <v>191</v>
      </c>
      <c r="C53" s="31"/>
    </row>
    <row r="54" spans="1:3" x14ac:dyDescent="0.25">
      <c r="A54" s="40" t="s">
        <v>192</v>
      </c>
      <c r="B54" s="33" t="s">
        <v>193</v>
      </c>
      <c r="C54" s="39"/>
    </row>
    <row r="55" spans="1:3" x14ac:dyDescent="0.25">
      <c r="A55" s="29" t="s">
        <v>194</v>
      </c>
      <c r="B55" s="30" t="s">
        <v>195</v>
      </c>
      <c r="C55" s="31"/>
    </row>
    <row r="56" spans="1:3" x14ac:dyDescent="0.25">
      <c r="A56" s="29" t="s">
        <v>196</v>
      </c>
      <c r="B56" s="30" t="s">
        <v>197</v>
      </c>
      <c r="C56" s="31"/>
    </row>
    <row r="57" spans="1:3" x14ac:dyDescent="0.25">
      <c r="A57" s="29" t="s">
        <v>198</v>
      </c>
      <c r="B57" s="37" t="s">
        <v>199</v>
      </c>
      <c r="C57" s="31"/>
    </row>
    <row r="58" spans="1:3" x14ac:dyDescent="0.25">
      <c r="A58" s="29" t="s">
        <v>200</v>
      </c>
      <c r="B58" s="30" t="s">
        <v>201</v>
      </c>
      <c r="C58" s="31"/>
    </row>
    <row r="59" spans="1:3" x14ac:dyDescent="0.25">
      <c r="A59" s="29" t="s">
        <v>202</v>
      </c>
      <c r="B59" s="30" t="s">
        <v>203</v>
      </c>
      <c r="C59" s="31"/>
    </row>
    <row r="60" spans="1:3" x14ac:dyDescent="0.25">
      <c r="A60" s="40" t="s">
        <v>204</v>
      </c>
      <c r="B60" s="33" t="s">
        <v>205</v>
      </c>
      <c r="C60" s="39"/>
    </row>
    <row r="61" spans="1:3" x14ac:dyDescent="0.25">
      <c r="A61" s="29" t="s">
        <v>206</v>
      </c>
      <c r="B61" s="30" t="s">
        <v>207</v>
      </c>
      <c r="C61" s="31"/>
    </row>
    <row r="62" spans="1:3" x14ac:dyDescent="0.25">
      <c r="A62" s="29" t="s">
        <v>208</v>
      </c>
      <c r="B62" s="30" t="s">
        <v>209</v>
      </c>
      <c r="C62" s="31"/>
    </row>
    <row r="63" spans="1:3" x14ac:dyDescent="0.25">
      <c r="A63" s="29" t="s">
        <v>210</v>
      </c>
      <c r="B63" s="30" t="s">
        <v>211</v>
      </c>
      <c r="C63" s="31">
        <v>1052325.8500000001</v>
      </c>
    </row>
    <row r="64" spans="1:3" x14ac:dyDescent="0.25">
      <c r="A64" s="40" t="s">
        <v>212</v>
      </c>
      <c r="B64" s="33" t="s">
        <v>213</v>
      </c>
      <c r="C64" s="39"/>
    </row>
    <row r="65" spans="1:3" x14ac:dyDescent="0.25">
      <c r="A65" s="29" t="s">
        <v>214</v>
      </c>
      <c r="B65" s="30" t="s">
        <v>215</v>
      </c>
      <c r="C65" s="31"/>
    </row>
    <row r="66" spans="1:3" x14ac:dyDescent="0.25">
      <c r="A66" s="29" t="s">
        <v>216</v>
      </c>
      <c r="B66" s="37" t="s">
        <v>217</v>
      </c>
      <c r="C66" s="31"/>
    </row>
    <row r="67" spans="1:3" ht="27" x14ac:dyDescent="0.25">
      <c r="A67" s="29" t="s">
        <v>218</v>
      </c>
      <c r="B67" s="37" t="s">
        <v>219</v>
      </c>
      <c r="C67" s="31"/>
    </row>
    <row r="68" spans="1:3" x14ac:dyDescent="0.25">
      <c r="A68" s="29" t="s">
        <v>220</v>
      </c>
      <c r="B68" s="37" t="s">
        <v>221</v>
      </c>
      <c r="C68" s="31"/>
    </row>
    <row r="69" spans="1:3" x14ac:dyDescent="0.25">
      <c r="A69" s="29" t="s">
        <v>222</v>
      </c>
      <c r="B69" s="37" t="s">
        <v>223</v>
      </c>
      <c r="C69" s="31"/>
    </row>
    <row r="70" spans="1:3" x14ac:dyDescent="0.25">
      <c r="A70" s="29" t="s">
        <v>224</v>
      </c>
      <c r="B70" s="37" t="s">
        <v>225</v>
      </c>
      <c r="C70" s="31"/>
    </row>
    <row r="71" spans="1:3" x14ac:dyDescent="0.25">
      <c r="A71" s="29" t="s">
        <v>226</v>
      </c>
      <c r="B71" s="37" t="s">
        <v>227</v>
      </c>
      <c r="C71" s="31"/>
    </row>
    <row r="72" spans="1:3" x14ac:dyDescent="0.25">
      <c r="A72" s="29" t="s">
        <v>228</v>
      </c>
      <c r="B72" s="37" t="s">
        <v>229</v>
      </c>
      <c r="C72" s="31"/>
    </row>
    <row r="73" spans="1:3" x14ac:dyDescent="0.25">
      <c r="A73" s="29" t="s">
        <v>230</v>
      </c>
      <c r="B73" s="37" t="s">
        <v>231</v>
      </c>
      <c r="C73" s="31"/>
    </row>
    <row r="74" spans="1:3" x14ac:dyDescent="0.25">
      <c r="A74" s="40" t="s">
        <v>232</v>
      </c>
      <c r="B74" s="33" t="s">
        <v>233</v>
      </c>
      <c r="C74" s="39"/>
    </row>
    <row r="75" spans="1:3" x14ac:dyDescent="0.25">
      <c r="A75" s="29" t="s">
        <v>234</v>
      </c>
      <c r="B75" s="30" t="s">
        <v>235</v>
      </c>
      <c r="C75" s="31"/>
    </row>
    <row r="76" spans="1:3" x14ac:dyDescent="0.25">
      <c r="A76" s="29" t="s">
        <v>236</v>
      </c>
      <c r="B76" s="30" t="s">
        <v>237</v>
      </c>
      <c r="C76" s="31"/>
    </row>
    <row r="77" spans="1:3" x14ac:dyDescent="0.25">
      <c r="A77" s="29" t="s">
        <v>238</v>
      </c>
      <c r="B77" s="30" t="s">
        <v>239</v>
      </c>
      <c r="C77" s="31"/>
    </row>
    <row r="78" spans="1:3" x14ac:dyDescent="0.25">
      <c r="A78" s="29" t="s">
        <v>240</v>
      </c>
      <c r="B78" s="30" t="s">
        <v>241</v>
      </c>
      <c r="C78" s="31"/>
    </row>
    <row r="79" spans="1:3" x14ac:dyDescent="0.25">
      <c r="A79" s="29" t="s">
        <v>242</v>
      </c>
      <c r="B79" s="30" t="s">
        <v>243</v>
      </c>
      <c r="C79" s="31"/>
    </row>
    <row r="80" spans="1:3" x14ac:dyDescent="0.25">
      <c r="A80" s="29" t="s">
        <v>244</v>
      </c>
      <c r="B80" s="30" t="s">
        <v>245</v>
      </c>
      <c r="C80" s="31"/>
    </row>
    <row r="81" spans="1:3" x14ac:dyDescent="0.25">
      <c r="A81" s="29" t="s">
        <v>246</v>
      </c>
      <c r="B81" s="30" t="s">
        <v>247</v>
      </c>
      <c r="C81" s="31"/>
    </row>
    <row r="82" spans="1:3" x14ac:dyDescent="0.25">
      <c r="A82" s="29" t="s">
        <v>248</v>
      </c>
      <c r="B82" s="30" t="s">
        <v>249</v>
      </c>
      <c r="C82" s="31"/>
    </row>
    <row r="83" spans="1:3" x14ac:dyDescent="0.25">
      <c r="A83" s="29" t="s">
        <v>250</v>
      </c>
      <c r="B83" s="30" t="s">
        <v>251</v>
      </c>
      <c r="C83" s="31"/>
    </row>
    <row r="84" spans="1:3" x14ac:dyDescent="0.25">
      <c r="A84" s="29" t="s">
        <v>252</v>
      </c>
      <c r="B84" s="37" t="s">
        <v>253</v>
      </c>
      <c r="C84" s="31"/>
    </row>
    <row r="85" spans="1:3" x14ac:dyDescent="0.25">
      <c r="A85" s="29" t="s">
        <v>254</v>
      </c>
      <c r="B85" s="30" t="s">
        <v>255</v>
      </c>
      <c r="C85" s="31"/>
    </row>
    <row r="86" spans="1:3" x14ac:dyDescent="0.25">
      <c r="A86" s="29" t="s">
        <v>256</v>
      </c>
      <c r="B86" s="30" t="s">
        <v>257</v>
      </c>
      <c r="C86" s="31"/>
    </row>
    <row r="87" spans="1:3" x14ac:dyDescent="0.25">
      <c r="A87" s="29" t="s">
        <v>258</v>
      </c>
      <c r="B87" s="30" t="s">
        <v>259</v>
      </c>
      <c r="C87" s="31"/>
    </row>
    <row r="88" spans="1:3" x14ac:dyDescent="0.25">
      <c r="A88" s="29" t="s">
        <v>260</v>
      </c>
      <c r="B88" s="30" t="s">
        <v>261</v>
      </c>
      <c r="C88" s="31"/>
    </row>
    <row r="89" spans="1:3" x14ac:dyDescent="0.25">
      <c r="A89" s="40" t="s">
        <v>262</v>
      </c>
      <c r="B89" s="33" t="s">
        <v>263</v>
      </c>
      <c r="C89" s="39"/>
    </row>
    <row r="90" spans="1:3" x14ac:dyDescent="0.25">
      <c r="A90" s="29" t="s">
        <v>264</v>
      </c>
      <c r="B90" s="30" t="s">
        <v>265</v>
      </c>
      <c r="C90" s="31"/>
    </row>
    <row r="91" spans="1:3" x14ac:dyDescent="0.25">
      <c r="A91" s="38"/>
      <c r="B91" s="42" t="s">
        <v>266</v>
      </c>
      <c r="C91" s="43">
        <f t="shared" ref="C91" si="0">SUM(C37:C87)</f>
        <v>2944059.5700000003</v>
      </c>
    </row>
    <row r="92" spans="1:3" x14ac:dyDescent="0.25">
      <c r="A92" s="44">
        <v>2.2999999999999998</v>
      </c>
      <c r="B92" s="42" t="s">
        <v>267</v>
      </c>
      <c r="C92" s="43"/>
    </row>
    <row r="93" spans="1:3" x14ac:dyDescent="0.25">
      <c r="A93" s="38" t="s">
        <v>268</v>
      </c>
      <c r="B93" s="42" t="s">
        <v>269</v>
      </c>
      <c r="C93" s="43"/>
    </row>
    <row r="94" spans="1:3" x14ac:dyDescent="0.25">
      <c r="A94" s="29" t="s">
        <v>270</v>
      </c>
      <c r="B94" s="30" t="s">
        <v>271</v>
      </c>
      <c r="C94" s="45"/>
    </row>
    <row r="95" spans="1:3" x14ac:dyDescent="0.25">
      <c r="A95" s="29" t="s">
        <v>272</v>
      </c>
      <c r="B95" s="30" t="s">
        <v>273</v>
      </c>
      <c r="C95" s="31"/>
    </row>
    <row r="96" spans="1:3" x14ac:dyDescent="0.25">
      <c r="A96" s="29" t="s">
        <v>274</v>
      </c>
      <c r="B96" s="30" t="s">
        <v>275</v>
      </c>
      <c r="C96" s="31"/>
    </row>
    <row r="97" spans="1:3" x14ac:dyDescent="0.25">
      <c r="A97" s="40" t="s">
        <v>276</v>
      </c>
      <c r="B97" s="33" t="s">
        <v>277</v>
      </c>
      <c r="C97" s="39"/>
    </row>
    <row r="98" spans="1:3" x14ac:dyDescent="0.25">
      <c r="A98" s="29" t="s">
        <v>278</v>
      </c>
      <c r="B98" s="30" t="s">
        <v>279</v>
      </c>
      <c r="C98" s="31"/>
    </row>
    <row r="99" spans="1:3" x14ac:dyDescent="0.25">
      <c r="A99" s="29" t="s">
        <v>280</v>
      </c>
      <c r="B99" s="30" t="s">
        <v>281</v>
      </c>
      <c r="C99" s="31"/>
    </row>
    <row r="100" spans="1:3" x14ac:dyDescent="0.25">
      <c r="A100" s="29" t="s">
        <v>282</v>
      </c>
      <c r="B100" s="30" t="s">
        <v>283</v>
      </c>
      <c r="C100" s="31"/>
    </row>
    <row r="101" spans="1:3" x14ac:dyDescent="0.25">
      <c r="A101" s="29" t="s">
        <v>284</v>
      </c>
      <c r="B101" s="30" t="s">
        <v>285</v>
      </c>
      <c r="C101" s="31"/>
    </row>
    <row r="102" spans="1:3" x14ac:dyDescent="0.25">
      <c r="A102" s="40" t="s">
        <v>286</v>
      </c>
      <c r="B102" s="33" t="s">
        <v>287</v>
      </c>
      <c r="C102" s="39"/>
    </row>
    <row r="103" spans="1:3" x14ac:dyDescent="0.25">
      <c r="A103" s="29" t="s">
        <v>288</v>
      </c>
      <c r="B103" s="30" t="s">
        <v>289</v>
      </c>
      <c r="C103" s="31"/>
    </row>
    <row r="104" spans="1:3" x14ac:dyDescent="0.25">
      <c r="A104" s="29" t="s">
        <v>290</v>
      </c>
      <c r="B104" s="30" t="s">
        <v>291</v>
      </c>
      <c r="C104" s="31"/>
    </row>
    <row r="105" spans="1:3" x14ac:dyDescent="0.25">
      <c r="A105" s="29" t="s">
        <v>292</v>
      </c>
      <c r="B105" s="30" t="s">
        <v>293</v>
      </c>
      <c r="C105" s="31"/>
    </row>
    <row r="106" spans="1:3" x14ac:dyDescent="0.25">
      <c r="A106" s="29" t="s">
        <v>294</v>
      </c>
      <c r="B106" s="30" t="s">
        <v>295</v>
      </c>
      <c r="C106" s="31"/>
    </row>
    <row r="107" spans="1:3" x14ac:dyDescent="0.25">
      <c r="A107" s="29" t="s">
        <v>296</v>
      </c>
      <c r="B107" s="30" t="s">
        <v>297</v>
      </c>
      <c r="C107" s="31"/>
    </row>
    <row r="108" spans="1:3" x14ac:dyDescent="0.25">
      <c r="A108" s="40" t="s">
        <v>298</v>
      </c>
      <c r="B108" s="33" t="s">
        <v>299</v>
      </c>
      <c r="C108" s="39"/>
    </row>
    <row r="109" spans="1:3" x14ac:dyDescent="0.25">
      <c r="A109" s="29" t="s">
        <v>300</v>
      </c>
      <c r="B109" s="37" t="s">
        <v>301</v>
      </c>
      <c r="C109" s="31"/>
    </row>
    <row r="110" spans="1:3" x14ac:dyDescent="0.25">
      <c r="A110" s="40" t="s">
        <v>302</v>
      </c>
      <c r="B110" s="33" t="s">
        <v>303</v>
      </c>
      <c r="C110" s="39"/>
    </row>
    <row r="111" spans="1:3" x14ac:dyDescent="0.25">
      <c r="A111" s="29" t="s">
        <v>304</v>
      </c>
      <c r="B111" s="30" t="s">
        <v>305</v>
      </c>
      <c r="C111" s="31"/>
    </row>
    <row r="112" spans="1:3" x14ac:dyDescent="0.25">
      <c r="A112" s="29" t="s">
        <v>306</v>
      </c>
      <c r="B112" s="30" t="s">
        <v>307</v>
      </c>
      <c r="C112" s="31"/>
    </row>
    <row r="113" spans="1:3" x14ac:dyDescent="0.25">
      <c r="A113" s="29" t="s">
        <v>308</v>
      </c>
      <c r="B113" s="30" t="s">
        <v>309</v>
      </c>
      <c r="C113" s="31"/>
    </row>
    <row r="114" spans="1:3" x14ac:dyDescent="0.25">
      <c r="A114" s="29" t="s">
        <v>310</v>
      </c>
      <c r="B114" s="30" t="s">
        <v>311</v>
      </c>
      <c r="C114" s="31"/>
    </row>
    <row r="115" spans="1:3" x14ac:dyDescent="0.25">
      <c r="A115" s="29" t="s">
        <v>312</v>
      </c>
      <c r="B115" s="30" t="s">
        <v>313</v>
      </c>
      <c r="C115" s="31"/>
    </row>
    <row r="116" spans="1:3" x14ac:dyDescent="0.25">
      <c r="A116" s="40" t="s">
        <v>314</v>
      </c>
      <c r="B116" s="33" t="s">
        <v>315</v>
      </c>
      <c r="C116" s="39"/>
    </row>
    <row r="117" spans="1:3" x14ac:dyDescent="0.25">
      <c r="A117" s="29" t="s">
        <v>316</v>
      </c>
      <c r="B117" s="30" t="s">
        <v>317</v>
      </c>
      <c r="C117" s="31"/>
    </row>
    <row r="118" spans="1:3" x14ac:dyDescent="0.25">
      <c r="A118" s="29" t="s">
        <v>318</v>
      </c>
      <c r="B118" s="30" t="s">
        <v>319</v>
      </c>
      <c r="C118" s="31"/>
    </row>
    <row r="119" spans="1:3" x14ac:dyDescent="0.25">
      <c r="A119" s="29" t="s">
        <v>320</v>
      </c>
      <c r="B119" s="30" t="s">
        <v>321</v>
      </c>
      <c r="C119" s="31"/>
    </row>
    <row r="120" spans="1:3" x14ac:dyDescent="0.25">
      <c r="A120" s="29" t="s">
        <v>322</v>
      </c>
      <c r="B120" s="30" t="s">
        <v>323</v>
      </c>
      <c r="C120" s="31"/>
    </row>
    <row r="121" spans="1:3" x14ac:dyDescent="0.25">
      <c r="A121" s="29" t="s">
        <v>324</v>
      </c>
      <c r="B121" s="30" t="s">
        <v>325</v>
      </c>
      <c r="C121" s="31"/>
    </row>
    <row r="122" spans="1:3" x14ac:dyDescent="0.25">
      <c r="A122" s="29" t="s">
        <v>326</v>
      </c>
      <c r="B122" s="30" t="s">
        <v>327</v>
      </c>
      <c r="C122" s="31"/>
    </row>
    <row r="123" spans="1:3" x14ac:dyDescent="0.25">
      <c r="A123" s="29" t="s">
        <v>328</v>
      </c>
      <c r="B123" s="30" t="s">
        <v>329</v>
      </c>
      <c r="C123" s="31"/>
    </row>
    <row r="124" spans="1:3" x14ac:dyDescent="0.25">
      <c r="A124" s="29" t="s">
        <v>330</v>
      </c>
      <c r="B124" s="30" t="s">
        <v>331</v>
      </c>
      <c r="C124" s="31"/>
    </row>
    <row r="125" spans="1:3" x14ac:dyDescent="0.25">
      <c r="A125" s="29" t="s">
        <v>332</v>
      </c>
      <c r="B125" s="30" t="s">
        <v>333</v>
      </c>
      <c r="C125" s="31"/>
    </row>
    <row r="126" spans="1:3" x14ac:dyDescent="0.25">
      <c r="A126" s="29" t="s">
        <v>334</v>
      </c>
      <c r="B126" s="30" t="s">
        <v>335</v>
      </c>
      <c r="C126" s="31"/>
    </row>
    <row r="127" spans="1:3" x14ac:dyDescent="0.25">
      <c r="A127" s="29" t="s">
        <v>336</v>
      </c>
      <c r="B127" s="30" t="s">
        <v>337</v>
      </c>
      <c r="C127" s="31"/>
    </row>
    <row r="128" spans="1:3" x14ac:dyDescent="0.25">
      <c r="A128" s="40" t="s">
        <v>338</v>
      </c>
      <c r="B128" s="33" t="s">
        <v>339</v>
      </c>
      <c r="C128" s="39"/>
    </row>
    <row r="129" spans="1:3" x14ac:dyDescent="0.25">
      <c r="A129" s="29" t="s">
        <v>340</v>
      </c>
      <c r="B129" s="30" t="s">
        <v>341</v>
      </c>
      <c r="C129" s="31"/>
    </row>
    <row r="130" spans="1:3" x14ac:dyDescent="0.25">
      <c r="A130" s="29" t="s">
        <v>342</v>
      </c>
      <c r="B130" s="30" t="s">
        <v>343</v>
      </c>
      <c r="C130" s="31"/>
    </row>
    <row r="131" spans="1:3" x14ac:dyDescent="0.25">
      <c r="A131" s="29" t="s">
        <v>344</v>
      </c>
      <c r="B131" s="30" t="s">
        <v>345</v>
      </c>
      <c r="C131" s="31"/>
    </row>
    <row r="132" spans="1:3" x14ac:dyDescent="0.25">
      <c r="A132" s="29" t="s">
        <v>346</v>
      </c>
      <c r="B132" s="30" t="s">
        <v>347</v>
      </c>
      <c r="C132" s="31"/>
    </row>
    <row r="133" spans="1:3" x14ac:dyDescent="0.25">
      <c r="A133" s="29" t="s">
        <v>348</v>
      </c>
      <c r="B133" s="30" t="s">
        <v>349</v>
      </c>
      <c r="C133" s="31"/>
    </row>
    <row r="134" spans="1:3" x14ac:dyDescent="0.25">
      <c r="A134" s="29" t="s">
        <v>350</v>
      </c>
      <c r="B134" s="30" t="s">
        <v>351</v>
      </c>
      <c r="C134" s="31"/>
    </row>
    <row r="135" spans="1:3" x14ac:dyDescent="0.25">
      <c r="A135" s="29" t="s">
        <v>352</v>
      </c>
      <c r="B135" s="30" t="s">
        <v>353</v>
      </c>
      <c r="C135" s="31"/>
    </row>
    <row r="136" spans="1:3" x14ac:dyDescent="0.25">
      <c r="A136" s="29" t="s">
        <v>354</v>
      </c>
      <c r="B136" s="30" t="s">
        <v>355</v>
      </c>
      <c r="C136" s="31"/>
    </row>
    <row r="137" spans="1:3" x14ac:dyDescent="0.25">
      <c r="A137" s="29" t="s">
        <v>356</v>
      </c>
      <c r="B137" s="30" t="s">
        <v>357</v>
      </c>
      <c r="C137" s="31"/>
    </row>
    <row r="138" spans="1:3" x14ac:dyDescent="0.25">
      <c r="A138" s="29" t="s">
        <v>358</v>
      </c>
      <c r="B138" s="30" t="s">
        <v>359</v>
      </c>
      <c r="C138" s="31"/>
    </row>
    <row r="139" spans="1:3" x14ac:dyDescent="0.25">
      <c r="A139" s="40" t="s">
        <v>360</v>
      </c>
      <c r="B139" s="33" t="s">
        <v>361</v>
      </c>
      <c r="C139" s="39"/>
    </row>
    <row r="140" spans="1:3" x14ac:dyDescent="0.25">
      <c r="A140" s="29" t="s">
        <v>362</v>
      </c>
      <c r="B140" s="30" t="s">
        <v>363</v>
      </c>
      <c r="C140" s="31"/>
    </row>
    <row r="141" spans="1:3" x14ac:dyDescent="0.25">
      <c r="A141" s="29" t="s">
        <v>364</v>
      </c>
      <c r="B141" s="37" t="s">
        <v>365</v>
      </c>
      <c r="C141" s="31"/>
    </row>
    <row r="142" spans="1:3" x14ac:dyDescent="0.25">
      <c r="A142" s="29" t="s">
        <v>366</v>
      </c>
      <c r="B142" s="37" t="s">
        <v>367</v>
      </c>
      <c r="C142" s="31"/>
    </row>
    <row r="143" spans="1:3" x14ac:dyDescent="0.25">
      <c r="A143" s="29" t="s">
        <v>368</v>
      </c>
      <c r="B143" s="37" t="s">
        <v>369</v>
      </c>
      <c r="C143" s="31"/>
    </row>
    <row r="144" spans="1:3" x14ac:dyDescent="0.25">
      <c r="A144" s="29" t="s">
        <v>370</v>
      </c>
      <c r="B144" s="37" t="s">
        <v>371</v>
      </c>
      <c r="C144" s="31"/>
    </row>
    <row r="145" spans="1:3" x14ac:dyDescent="0.25">
      <c r="A145" s="29" t="s">
        <v>372</v>
      </c>
      <c r="B145" s="30" t="s">
        <v>373</v>
      </c>
      <c r="C145" s="31"/>
    </row>
    <row r="146" spans="1:3" x14ac:dyDescent="0.25">
      <c r="A146" s="29" t="s">
        <v>374</v>
      </c>
      <c r="B146" s="30" t="s">
        <v>375</v>
      </c>
      <c r="C146" s="31"/>
    </row>
    <row r="147" spans="1:3" x14ac:dyDescent="0.25">
      <c r="A147" s="29" t="s">
        <v>376</v>
      </c>
      <c r="B147" s="30" t="s">
        <v>377</v>
      </c>
      <c r="C147" s="31"/>
    </row>
    <row r="148" spans="1:3" x14ac:dyDescent="0.25">
      <c r="A148" s="29" t="s">
        <v>378</v>
      </c>
      <c r="B148" s="30" t="s">
        <v>379</v>
      </c>
      <c r="C148" s="31"/>
    </row>
    <row r="149" spans="1:3" x14ac:dyDescent="0.25">
      <c r="A149" s="29" t="s">
        <v>380</v>
      </c>
      <c r="B149" s="30" t="s">
        <v>381</v>
      </c>
      <c r="C149" s="31"/>
    </row>
    <row r="150" spans="1:3" x14ac:dyDescent="0.25">
      <c r="A150" s="29" t="s">
        <v>382</v>
      </c>
      <c r="B150" s="30" t="s">
        <v>383</v>
      </c>
      <c r="C150" s="31"/>
    </row>
    <row r="151" spans="1:3" x14ac:dyDescent="0.25">
      <c r="A151" s="38"/>
      <c r="B151" s="42" t="s">
        <v>384</v>
      </c>
      <c r="C151" s="43">
        <f t="shared" ref="C151" si="1">SUM(C94:C148)</f>
        <v>0</v>
      </c>
    </row>
    <row r="152" spans="1:3" x14ac:dyDescent="0.25">
      <c r="A152" s="40">
        <v>2.4</v>
      </c>
      <c r="B152" s="42" t="s">
        <v>385</v>
      </c>
      <c r="C152" s="43"/>
    </row>
    <row r="153" spans="1:3" x14ac:dyDescent="0.25">
      <c r="A153" s="38" t="s">
        <v>386</v>
      </c>
      <c r="B153" s="42" t="s">
        <v>387</v>
      </c>
      <c r="C153" s="43"/>
    </row>
    <row r="154" spans="1:3" x14ac:dyDescent="0.25">
      <c r="A154" s="29" t="s">
        <v>388</v>
      </c>
      <c r="B154" s="46" t="s">
        <v>389</v>
      </c>
      <c r="C154" s="31"/>
    </row>
    <row r="155" spans="1:3" x14ac:dyDescent="0.25">
      <c r="A155" s="29" t="s">
        <v>390</v>
      </c>
      <c r="B155" s="46" t="s">
        <v>391</v>
      </c>
      <c r="C155" s="31"/>
    </row>
    <row r="156" spans="1:3" x14ac:dyDescent="0.25">
      <c r="A156" s="47"/>
      <c r="B156" s="42" t="s">
        <v>392</v>
      </c>
      <c r="C156" s="43">
        <f t="shared" ref="C156" si="2">SUM(C154:C155)</f>
        <v>0</v>
      </c>
    </row>
    <row r="157" spans="1:3" x14ac:dyDescent="0.25">
      <c r="A157" s="40">
        <v>2.6</v>
      </c>
      <c r="B157" s="42" t="s">
        <v>393</v>
      </c>
      <c r="C157" s="43"/>
    </row>
    <row r="158" spans="1:3" x14ac:dyDescent="0.25">
      <c r="A158" s="47" t="s">
        <v>394</v>
      </c>
      <c r="B158" s="42" t="s">
        <v>395</v>
      </c>
      <c r="C158" s="43"/>
    </row>
    <row r="159" spans="1:3" x14ac:dyDescent="0.25">
      <c r="A159" s="29" t="s">
        <v>396</v>
      </c>
      <c r="B159" s="46" t="s">
        <v>395</v>
      </c>
      <c r="C159" s="31"/>
    </row>
    <row r="160" spans="1:3" x14ac:dyDescent="0.25">
      <c r="A160" s="29" t="s">
        <v>397</v>
      </c>
      <c r="B160" s="46" t="s">
        <v>398</v>
      </c>
      <c r="C160" s="31">
        <v>1055978.04</v>
      </c>
    </row>
    <row r="161" spans="1:3" x14ac:dyDescent="0.25">
      <c r="A161" s="29" t="s">
        <v>399</v>
      </c>
      <c r="B161" s="46" t="s">
        <v>400</v>
      </c>
      <c r="C161" s="31"/>
    </row>
    <row r="162" spans="1:3" x14ac:dyDescent="0.25">
      <c r="A162" s="29" t="s">
        <v>401</v>
      </c>
      <c r="B162" s="46" t="s">
        <v>402</v>
      </c>
      <c r="C162" s="31"/>
    </row>
    <row r="163" spans="1:3" x14ac:dyDescent="0.25">
      <c r="A163" s="29" t="s">
        <v>403</v>
      </c>
      <c r="B163" s="46"/>
      <c r="C163" s="31"/>
    </row>
    <row r="164" spans="1:3" x14ac:dyDescent="0.25">
      <c r="A164" s="29" t="s">
        <v>404</v>
      </c>
      <c r="B164" s="46" t="s">
        <v>405</v>
      </c>
      <c r="C164" s="31"/>
    </row>
    <row r="165" spans="1:3" x14ac:dyDescent="0.25">
      <c r="A165" s="40" t="s">
        <v>403</v>
      </c>
      <c r="B165" s="33" t="s">
        <v>406</v>
      </c>
      <c r="C165" s="39"/>
    </row>
    <row r="166" spans="1:3" x14ac:dyDescent="0.25">
      <c r="A166" s="29" t="s">
        <v>407</v>
      </c>
      <c r="B166" s="46" t="s">
        <v>408</v>
      </c>
      <c r="C166" s="31"/>
    </row>
    <row r="167" spans="1:3" x14ac:dyDescent="0.25">
      <c r="A167" s="40" t="s">
        <v>409</v>
      </c>
      <c r="B167" s="33" t="s">
        <v>410</v>
      </c>
      <c r="C167" s="39"/>
    </row>
    <row r="168" spans="1:3" x14ac:dyDescent="0.25">
      <c r="A168" s="29" t="s">
        <v>411</v>
      </c>
      <c r="B168" s="46" t="s">
        <v>412</v>
      </c>
      <c r="C168" s="31"/>
    </row>
    <row r="169" spans="1:3" x14ac:dyDescent="0.25">
      <c r="A169" s="48"/>
      <c r="B169" s="42" t="s">
        <v>413</v>
      </c>
      <c r="C169" s="49">
        <f t="shared" ref="C169" si="3">SUM(C159:C168)</f>
        <v>1055978.04</v>
      </c>
    </row>
    <row r="170" spans="1:3" ht="15.75" thickBot="1" x14ac:dyDescent="0.3">
      <c r="A170" s="50"/>
      <c r="B170" s="51" t="s">
        <v>414</v>
      </c>
      <c r="C170" s="52">
        <f>C91+C34+C151+C169+C155+C154</f>
        <v>20495615.039999999</v>
      </c>
    </row>
    <row r="171" spans="1:3" ht="15.75" thickTop="1" x14ac:dyDescent="0.25">
      <c r="B171" s="53"/>
    </row>
    <row r="174" spans="1:3" x14ac:dyDescent="0.25">
      <c r="A174" s="18" t="s">
        <v>415</v>
      </c>
      <c r="B174" s="19"/>
    </row>
    <row r="175" spans="1:3" x14ac:dyDescent="0.25">
      <c r="A175" s="54" t="s">
        <v>416</v>
      </c>
      <c r="B175" s="54"/>
    </row>
    <row r="176" spans="1:3" x14ac:dyDescent="0.25">
      <c r="A176" s="19" t="s">
        <v>417</v>
      </c>
      <c r="B176" s="19"/>
    </row>
    <row r="177" spans="1:2" x14ac:dyDescent="0.25">
      <c r="A177" s="19" t="s">
        <v>418</v>
      </c>
      <c r="B177" s="18"/>
    </row>
  </sheetData>
  <mergeCells count="5">
    <mergeCell ref="A7:C7"/>
    <mergeCell ref="A8:C8"/>
    <mergeCell ref="A9:C9"/>
    <mergeCell ref="A10:C10"/>
    <mergeCell ref="A11:B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Marzo</vt:lpstr>
      <vt:lpstr>Marz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2022-04-06T19:18:54Z</dcterms:modified>
</cp:coreProperties>
</file>