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1\"/>
    </mc:Choice>
  </mc:AlternateContent>
  <xr:revisionPtr revIDLastSave="0" documentId="11_E2563CD1A59104610CA8554A616F0F0EC7793192" xr6:coauthVersionLast="47" xr6:coauthVersionMax="47" xr10:uidLastSave="{00000000-0000-0000-0000-000000000000}"/>
  <bookViews>
    <workbookView xWindow="0" yWindow="0" windowWidth="28800" windowHeight="12435" firstSheet="1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3" i="3" l="1"/>
  <c r="O27" i="3"/>
  <c r="O11" i="3"/>
  <c r="C52" i="2"/>
  <c r="O52" i="2"/>
  <c r="C36" i="2"/>
  <c r="C16" i="2"/>
  <c r="P55" i="3"/>
  <c r="N27" i="3"/>
  <c r="N17" i="3"/>
  <c r="N53" i="3"/>
  <c r="N11" i="3"/>
  <c r="K17" i="3"/>
  <c r="K11" i="3"/>
  <c r="K27" i="3"/>
  <c r="M11" i="3"/>
  <c r="P36" i="3"/>
  <c r="P34" i="3"/>
  <c r="P33" i="3"/>
  <c r="P32" i="3"/>
  <c r="P31" i="3"/>
  <c r="P30" i="3"/>
  <c r="P29" i="3"/>
  <c r="P28" i="3"/>
  <c r="L53" i="3"/>
  <c r="K53" i="3"/>
  <c r="J53" i="3"/>
  <c r="I53" i="3"/>
  <c r="H53" i="3"/>
  <c r="P54" i="3"/>
  <c r="G53" i="3"/>
  <c r="L27" i="3"/>
  <c r="J27" i="3"/>
  <c r="I27" i="3"/>
  <c r="H27" i="3"/>
  <c r="G27" i="3"/>
  <c r="F27" i="3"/>
  <c r="E27" i="3"/>
  <c r="D27" i="3"/>
  <c r="P26" i="3"/>
  <c r="O17" i="3"/>
  <c r="O84" i="3" s="1"/>
  <c r="M17" i="3"/>
  <c r="M84" i="3" s="1"/>
  <c r="L17" i="3"/>
  <c r="J17" i="3"/>
  <c r="I17" i="3"/>
  <c r="H17" i="3"/>
  <c r="G17" i="3"/>
  <c r="F17" i="3"/>
  <c r="E17" i="3"/>
  <c r="D17" i="3"/>
  <c r="P25" i="3"/>
  <c r="P24" i="3"/>
  <c r="P23" i="3"/>
  <c r="P22" i="3"/>
  <c r="P21" i="3"/>
  <c r="P20" i="3"/>
  <c r="P19" i="3"/>
  <c r="P18" i="3"/>
  <c r="L11" i="3"/>
  <c r="J11" i="3"/>
  <c r="I11" i="3"/>
  <c r="H11" i="3"/>
  <c r="G11" i="3"/>
  <c r="F11" i="3"/>
  <c r="E11" i="3"/>
  <c r="D11" i="3"/>
  <c r="D84" i="3" s="1"/>
  <c r="P16" i="3"/>
  <c r="P13" i="3"/>
  <c r="P12" i="3"/>
  <c r="P54" i="2"/>
  <c r="P53" i="2"/>
  <c r="H52" i="2"/>
  <c r="N52" i="2"/>
  <c r="M52" i="2"/>
  <c r="L52" i="2"/>
  <c r="K52" i="2"/>
  <c r="J52" i="2"/>
  <c r="I52" i="2"/>
  <c r="P29" i="2"/>
  <c r="P35" i="2"/>
  <c r="P33" i="2"/>
  <c r="P32" i="2"/>
  <c r="P31" i="2"/>
  <c r="P30" i="2"/>
  <c r="P28" i="2"/>
  <c r="P27" i="2"/>
  <c r="P25" i="2"/>
  <c r="P23" i="2"/>
  <c r="P20" i="2"/>
  <c r="P19" i="2"/>
  <c r="P18" i="2"/>
  <c r="K16" i="2"/>
  <c r="P24" i="2"/>
  <c r="P22" i="2"/>
  <c r="P21" i="2"/>
  <c r="P17" i="2"/>
  <c r="P15" i="2"/>
  <c r="P12" i="2"/>
  <c r="P11" i="2"/>
  <c r="G52" i="2"/>
  <c r="F52" i="2"/>
  <c r="E52" i="2"/>
  <c r="D52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O26" i="2"/>
  <c r="N26" i="2"/>
  <c r="M26" i="2"/>
  <c r="L26" i="2"/>
  <c r="K26" i="2"/>
  <c r="J26" i="2"/>
  <c r="I26" i="2"/>
  <c r="H26" i="2"/>
  <c r="G26" i="2"/>
  <c r="F26" i="2"/>
  <c r="E26" i="2"/>
  <c r="D26" i="2"/>
  <c r="O16" i="2"/>
  <c r="N16" i="2"/>
  <c r="M16" i="2"/>
  <c r="L16" i="2"/>
  <c r="J16" i="2"/>
  <c r="I16" i="2"/>
  <c r="H16" i="2"/>
  <c r="G16" i="2"/>
  <c r="F16" i="2"/>
  <c r="E16" i="2"/>
  <c r="D16" i="2"/>
  <c r="O10" i="2"/>
  <c r="N10" i="2"/>
  <c r="M10" i="2"/>
  <c r="L10" i="2"/>
  <c r="K10" i="2"/>
  <c r="J10" i="2"/>
  <c r="I10" i="2"/>
  <c r="H10" i="2"/>
  <c r="G10" i="2"/>
  <c r="F10" i="2"/>
  <c r="E10" i="2"/>
  <c r="D10" i="2"/>
  <c r="B52" i="2"/>
  <c r="B36" i="2"/>
  <c r="C26" i="2"/>
  <c r="B26" i="2"/>
  <c r="B16" i="2"/>
  <c r="B10" i="2"/>
  <c r="C10" i="2"/>
  <c r="E84" i="3" l="1"/>
  <c r="F84" i="3"/>
  <c r="G84" i="3"/>
  <c r="H84" i="3"/>
  <c r="I84" i="3"/>
  <c r="J84" i="3"/>
  <c r="L84" i="3"/>
  <c r="N84" i="3"/>
  <c r="B83" i="2"/>
  <c r="P52" i="2"/>
  <c r="C83" i="2"/>
  <c r="K84" i="3"/>
  <c r="P27" i="3"/>
  <c r="P11" i="3"/>
  <c r="P17" i="3"/>
  <c r="P53" i="3"/>
  <c r="P26" i="2"/>
  <c r="F83" i="2"/>
  <c r="G83" i="2"/>
  <c r="P16" i="2"/>
  <c r="O83" i="2"/>
  <c r="I83" i="2"/>
  <c r="M83" i="2"/>
  <c r="N83" i="2"/>
  <c r="H83" i="2"/>
  <c r="L83" i="2"/>
  <c r="K83" i="2"/>
  <c r="J83" i="2"/>
  <c r="E83" i="2"/>
  <c r="D83" i="2"/>
  <c r="P10" i="2"/>
  <c r="E54" i="1"/>
  <c r="D54" i="1"/>
  <c r="E38" i="1"/>
  <c r="D38" i="1"/>
  <c r="E28" i="1"/>
  <c r="D28" i="1"/>
  <c r="D18" i="1"/>
  <c r="E19" i="1"/>
  <c r="E18" i="1" s="1"/>
  <c r="E12" i="1"/>
  <c r="D12" i="1"/>
  <c r="D85" i="1" l="1"/>
  <c r="E85" i="1"/>
  <c r="P84" i="3"/>
  <c r="P83" i="2"/>
</calcChain>
</file>

<file path=xl/sharedStrings.xml><?xml version="1.0" encoding="utf-8"?>
<sst xmlns="http://schemas.openxmlformats.org/spreadsheetml/2006/main" count="282" uniqueCount="109">
  <si>
    <t>PRESIDENCIA DE LA REPUBLICA DOMINICANA</t>
  </si>
  <si>
    <t>SISTEMA UNICO DE BENEFICIARIOS (SIUBEN)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</si>
  <si>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</si>
  <si>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</si>
  <si>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</si>
  <si>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</si>
  <si>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</si>
  <si>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</si>
  <si>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</si>
  <si>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</si>
  <si>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</si>
  <si>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</si>
  <si>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</si>
  <si>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</si>
  <si>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</si>
  <si>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</si>
  <si>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</si>
  <si>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</si>
  <si>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</si>
  <si>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</si>
  <si>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</si>
  <si>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</si>
  <si>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</si>
  <si>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</si>
  <si>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</si>
  <si>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</si>
  <si>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</si>
  <si>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</si>
  <si>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</si>
  <si>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</si>
  <si>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</si>
  <si>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</si>
  <si>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</si>
  <si>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</si>
  <si>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</si>
  <si>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</si>
  <si>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</si>
  <si>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</si>
  <si>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</si>
  <si>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</si>
  <si>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</si>
  <si>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</si>
  <si>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</si>
  <si>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</si>
  <si>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</si>
  <si>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</si>
  <si>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</si>
  <si>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</si>
  <si>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</si>
  <si>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</si>
  <si>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</si>
  <si>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</si>
  <si>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</si>
  <si>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</si>
  <si>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</si>
  <si>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</si>
  <si>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</si>
  <si>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</si>
  <si>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</si>
  <si>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</si>
  <si>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</si>
  <si>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</si>
  <si>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</si>
  <si>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</si>
  <si>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</si>
  <si>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</si>
  <si>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</si>
  <si>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</si>
  <si>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</si>
  <si>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</si>
  <si>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</si>
  <si>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</si>
  <si>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</si>
  <si>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</si>
  <si>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</si>
  <si>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</si>
  <si>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</si>
  <si>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</si>
  <si>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</si>
  <si>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</si>
  <si>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</si>
  <si>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</si>
  <si>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</si>
  <si>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</si>
  <si>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</si>
  <si>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SISTEMA UNICO DE BENERICIARIOS 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</si>
  <si>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</si>
  <si>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</si>
  <si>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</si>
  <si>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</si>
  <si>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</si>
  <si>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</si>
  <si>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</si>
  <si>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</si>
  <si>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</si>
  <si>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</si>
  <si>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</si>
  <si>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</si>
  <si>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</si>
  <si>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</si>
  <si>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</si>
  <si>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</si>
  <si>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</si>
  <si>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</si>
  <si>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</si>
  <si>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</si>
  <si>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</si>
  <si>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</si>
  <si>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   Encargada Administrativa y Financiera – SIUBEN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</si>
</sst>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0" fontId="3" fillId="0" borderId="0" xfId="0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19" fillId="0" borderId="5" xfId="0" applyFont="1" applyBorder="1" applyAlignment="1">
      <alignment horizontal="center" vertical="top" wrapText="1" readingOrder="1"/>
    </xf>
    <xf numFmtId="0" fontId="19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0" fillId="0" borderId="0" xfId="0" applyAlignment="1"/>
    <xf numFmtId="0" fontId="18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342900</xdr:colOff>
      <xdr:row>2</xdr:row>
      <xdr:rowOff>9525</xdr:rowOff>
    </xdr:from>
    <xdr:to>
      <xdr:col>5</xdr:col>
      <xdr:colOff>180975</xdr:colOff>
      <xdr:row>5</xdr:row>
      <xdr:rowOff>57151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EB87AC-3B2B-4B35-AE9E-1FA8A22BF9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5" y="390525"/>
          <a:ext cx="2124075" cy="876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OGO</a:t>
          </a:r>
        </a:p>
      </xdr:txBody>
    </xdr:sp>
    <xdr:clientData/>
  </xdr:twoCellAnchor>
  <xdr:twoCellAnchor editAs="oneCell">
    <xdr:from>
      <xdr:col>13</xdr:col>
      <xdr:colOff>447676</xdr:colOff>
      <xdr:row>0</xdr:row>
      <xdr:rowOff>9525</xdr:rowOff>
    </xdr:from>
    <xdr:to>
      <xdr:col>15</xdr:col>
      <xdr:colOff>885826</xdr:colOff>
      <xdr:row>4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67B64A-EA9B-4702-B32E-CF7099285D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73276" y="390525"/>
          <a:ext cx="2124075" cy="1133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13</xdr:col>
      <xdr:colOff>647701</xdr:colOff>
      <xdr:row>2</xdr:row>
      <xdr:rowOff>171450</xdr:rowOff>
    </xdr:from>
    <xdr:to>
      <xdr:col>15</xdr:col>
      <xdr:colOff>990601</xdr:colOff>
      <xdr:row>6</xdr:row>
      <xdr:rowOff>19051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B20C63-7E47-47FC-ACAE-EEF21CB761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1" y="552450"/>
          <a:ext cx="2124075" cy="876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40" workbookViewId="0">
      <selection activeCell="D17" sqref="D17"/>
    </sheetView>
  </sheetViews>
  <sheetFormatPr defaultColWidth="11.42578125" defaultRowHeight="1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>
      <c r="C3" s="44" t="s">
        <v>0</v>
      </c>
      <c r="D3" s="44"/>
      <c r="E3" s="44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>
      <c r="C4" s="44" t="s">
        <v>1</v>
      </c>
      <c r="D4" s="44"/>
      <c r="E4" s="44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>
      <c r="C5" s="50">
        <v>2021</v>
      </c>
      <c r="D5" s="51"/>
      <c r="E5" s="51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>
      <c r="C6" s="45" t="s">
        <v>2</v>
      </c>
      <c r="D6" s="46"/>
      <c r="E6" s="46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>
      <c r="B7" s="14"/>
      <c r="C7" s="45" t="s">
        <v>3</v>
      </c>
      <c r="D7" s="46"/>
      <c r="E7" s="46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>
      <c r="C9" s="47" t="s">
        <v>4</v>
      </c>
      <c r="D9" s="48" t="s">
        <v>5</v>
      </c>
      <c r="E9" s="48" t="s">
        <v>6</v>
      </c>
      <c r="F9" s="8"/>
    </row>
    <row r="10" spans="2:16" ht="23.25" customHeight="1">
      <c r="C10" s="47"/>
      <c r="D10" s="49"/>
      <c r="E10" s="49"/>
      <c r="F10" s="8"/>
    </row>
    <row r="11" spans="2:16">
      <c r="C11" s="1" t="s">
        <v>7</v>
      </c>
      <c r="D11" s="2"/>
      <c r="E11" s="2"/>
      <c r="F11" s="8"/>
    </row>
    <row r="12" spans="2:16">
      <c r="C12" s="3" t="s">
        <v>8</v>
      </c>
      <c r="D12" s="4">
        <f>D13+D14+D17</f>
        <v>111851635</v>
      </c>
      <c r="E12" s="4">
        <f>E13+E14+E17</f>
        <v>111851635</v>
      </c>
      <c r="F12" s="8"/>
    </row>
    <row r="13" spans="2:16">
      <c r="C13" s="5" t="s">
        <v>9</v>
      </c>
      <c r="D13" s="6">
        <v>95050369</v>
      </c>
      <c r="E13" s="6">
        <v>95050369</v>
      </c>
      <c r="F13" s="8"/>
    </row>
    <row r="14" spans="2:16">
      <c r="C14" s="5" t="s">
        <v>10</v>
      </c>
      <c r="D14" s="6">
        <v>3882000</v>
      </c>
      <c r="E14" s="6">
        <v>3882000</v>
      </c>
      <c r="F14" s="8"/>
    </row>
    <row r="15" spans="2:16">
      <c r="C15" s="5" t="s">
        <v>11</v>
      </c>
      <c r="D15" s="6"/>
      <c r="F15" s="8"/>
    </row>
    <row r="16" spans="2:16">
      <c r="C16" s="5" t="s">
        <v>12</v>
      </c>
      <c r="D16" s="6"/>
      <c r="F16" s="8"/>
    </row>
    <row r="17" spans="3:6">
      <c r="C17" s="5" t="s">
        <v>13</v>
      </c>
      <c r="D17" s="6">
        <v>12919266</v>
      </c>
      <c r="E17" s="6">
        <v>12919266</v>
      </c>
      <c r="F17" s="8"/>
    </row>
    <row r="18" spans="3:6">
      <c r="C18" s="3" t="s">
        <v>14</v>
      </c>
      <c r="D18" s="4">
        <f>D19+D20+D21+D22+D23+D24+D25+D26</f>
        <v>146875245</v>
      </c>
      <c r="E18" s="4">
        <f>E19+E20+E21+E22+E23+E24+E25+E26</f>
        <v>146875245</v>
      </c>
      <c r="F18" s="8"/>
    </row>
    <row r="19" spans="3:6">
      <c r="C19" s="5" t="s">
        <v>15</v>
      </c>
      <c r="D19" s="6">
        <v>19150000</v>
      </c>
      <c r="E19" s="6">
        <f>D19</f>
        <v>19150000</v>
      </c>
      <c r="F19" s="8"/>
    </row>
    <row r="20" spans="3:6">
      <c r="C20" s="5" t="s">
        <v>16</v>
      </c>
      <c r="D20" s="6">
        <v>1600000</v>
      </c>
      <c r="E20" s="6">
        <v>1600000</v>
      </c>
      <c r="F20" s="8"/>
    </row>
    <row r="21" spans="3:6">
      <c r="C21" s="5" t="s">
        <v>17</v>
      </c>
      <c r="D21" s="6">
        <v>1300000</v>
      </c>
      <c r="E21" s="6">
        <v>1300000</v>
      </c>
      <c r="F21" s="8"/>
    </row>
    <row r="22" spans="3:6">
      <c r="C22" s="5" t="s">
        <v>18</v>
      </c>
      <c r="D22" s="6">
        <v>550000</v>
      </c>
      <c r="E22" s="6">
        <v>550000</v>
      </c>
      <c r="F22" s="8"/>
    </row>
    <row r="23" spans="3:6">
      <c r="C23" s="5" t="s">
        <v>19</v>
      </c>
      <c r="D23" s="6">
        <v>15079280</v>
      </c>
      <c r="E23" s="6">
        <v>15079280</v>
      </c>
    </row>
    <row r="24" spans="3:6">
      <c r="C24" s="5" t="s">
        <v>20</v>
      </c>
      <c r="D24" s="6">
        <v>1300000</v>
      </c>
      <c r="E24" s="6">
        <v>1300000</v>
      </c>
    </row>
    <row r="25" spans="3:6">
      <c r="C25" s="5" t="s">
        <v>21</v>
      </c>
      <c r="D25" s="6">
        <v>5400000</v>
      </c>
      <c r="E25" s="6">
        <v>5400000</v>
      </c>
    </row>
    <row r="26" spans="3:6">
      <c r="C26" s="5" t="s">
        <v>22</v>
      </c>
      <c r="D26" s="6">
        <v>102495965</v>
      </c>
      <c r="E26" s="6">
        <v>102495965</v>
      </c>
    </row>
    <row r="27" spans="3:6">
      <c r="C27" s="5" t="s">
        <v>23</v>
      </c>
      <c r="D27" s="6"/>
    </row>
    <row r="28" spans="3:6">
      <c r="C28" s="3" t="s">
        <v>24</v>
      </c>
      <c r="D28" s="4">
        <f>D29+D30+D31+D32+D33+D34+D35+D37</f>
        <v>37420013</v>
      </c>
      <c r="E28" s="4">
        <f>E29+E30+E31+E32+E33+E34+E35+E37</f>
        <v>37420013</v>
      </c>
    </row>
    <row r="29" spans="3:6">
      <c r="C29" s="5" t="s">
        <v>25</v>
      </c>
      <c r="D29" s="6">
        <v>4010000</v>
      </c>
      <c r="E29" s="6">
        <v>4010000</v>
      </c>
    </row>
    <row r="30" spans="3:6">
      <c r="C30" s="5" t="s">
        <v>26</v>
      </c>
      <c r="D30" s="6">
        <v>900000</v>
      </c>
      <c r="E30" s="6">
        <v>900000</v>
      </c>
    </row>
    <row r="31" spans="3:6">
      <c r="C31" s="5" t="s">
        <v>27</v>
      </c>
      <c r="D31" s="6">
        <v>925000</v>
      </c>
      <c r="E31" s="6">
        <v>925000</v>
      </c>
    </row>
    <row r="32" spans="3:6">
      <c r="C32" s="5" t="s">
        <v>28</v>
      </c>
      <c r="D32" s="6">
        <v>660000</v>
      </c>
      <c r="E32" s="6">
        <v>660000</v>
      </c>
    </row>
    <row r="33" spans="3:5">
      <c r="C33" s="5" t="s">
        <v>29</v>
      </c>
      <c r="D33" s="6">
        <v>1000000</v>
      </c>
      <c r="E33" s="6">
        <v>1000000</v>
      </c>
    </row>
    <row r="34" spans="3:5">
      <c r="C34" s="5" t="s">
        <v>30</v>
      </c>
      <c r="D34" s="6">
        <v>342000</v>
      </c>
      <c r="E34" s="6">
        <v>342000</v>
      </c>
    </row>
    <row r="35" spans="3:5">
      <c r="C35" s="5" t="s">
        <v>31</v>
      </c>
      <c r="D35" s="6">
        <v>7200000</v>
      </c>
      <c r="E35" s="6">
        <v>7200000</v>
      </c>
    </row>
    <row r="36" spans="3:5">
      <c r="C36" s="5" t="s">
        <v>32</v>
      </c>
      <c r="D36" s="6"/>
      <c r="E36" s="6"/>
    </row>
    <row r="37" spans="3:5">
      <c r="C37" s="5" t="s">
        <v>33</v>
      </c>
      <c r="D37" s="6">
        <v>22383013</v>
      </c>
      <c r="E37" s="6">
        <v>22383013</v>
      </c>
    </row>
    <row r="38" spans="3:5">
      <c r="C38" s="3" t="s">
        <v>34</v>
      </c>
      <c r="D38" s="4">
        <f>D39</f>
        <v>400000</v>
      </c>
      <c r="E38" s="6">
        <f>E39</f>
        <v>400000</v>
      </c>
    </row>
    <row r="39" spans="3:5">
      <c r="C39" s="5" t="s">
        <v>35</v>
      </c>
      <c r="D39" s="6">
        <v>400000</v>
      </c>
      <c r="E39" s="6">
        <v>400000</v>
      </c>
    </row>
    <row r="40" spans="3:5">
      <c r="C40" s="5" t="s">
        <v>36</v>
      </c>
      <c r="D40" s="6"/>
    </row>
    <row r="41" spans="3:5">
      <c r="C41" s="5" t="s">
        <v>37</v>
      </c>
      <c r="D41" s="6"/>
    </row>
    <row r="42" spans="3:5">
      <c r="C42" s="5" t="s">
        <v>38</v>
      </c>
      <c r="D42" s="6"/>
    </row>
    <row r="43" spans="3:5">
      <c r="C43" s="5" t="s">
        <v>39</v>
      </c>
      <c r="D43" s="6"/>
    </row>
    <row r="44" spans="3:5">
      <c r="C44" s="5" t="s">
        <v>40</v>
      </c>
      <c r="D44" s="6"/>
    </row>
    <row r="45" spans="3:5">
      <c r="C45" s="5" t="s">
        <v>41</v>
      </c>
      <c r="D45" s="6"/>
    </row>
    <row r="46" spans="3:5">
      <c r="C46" s="5" t="s">
        <v>42</v>
      </c>
      <c r="D46" s="6"/>
    </row>
    <row r="47" spans="3:5">
      <c r="C47" s="3" t="s">
        <v>43</v>
      </c>
      <c r="D47" s="4"/>
    </row>
    <row r="48" spans="3:5">
      <c r="C48" s="5" t="s">
        <v>44</v>
      </c>
      <c r="D48" s="6"/>
    </row>
    <row r="49" spans="3:5">
      <c r="C49" s="5" t="s">
        <v>45</v>
      </c>
      <c r="D49" s="6"/>
    </row>
    <row r="50" spans="3:5">
      <c r="C50" s="5" t="s">
        <v>46</v>
      </c>
      <c r="D50" s="6"/>
    </row>
    <row r="51" spans="3:5">
      <c r="C51" s="5" t="s">
        <v>47</v>
      </c>
      <c r="D51" s="6"/>
    </row>
    <row r="52" spans="3:5">
      <c r="C52" s="5" t="s">
        <v>48</v>
      </c>
      <c r="D52" s="6"/>
    </row>
    <row r="53" spans="3:5">
      <c r="C53" s="5" t="s">
        <v>49</v>
      </c>
      <c r="D53" s="6"/>
    </row>
    <row r="54" spans="3:5">
      <c r="C54" s="3" t="s">
        <v>50</v>
      </c>
      <c r="D54" s="4">
        <f>D55+D58+D59</f>
        <v>5600000</v>
      </c>
      <c r="E54" s="4">
        <f>E55+E58+E59</f>
        <v>5600000</v>
      </c>
    </row>
    <row r="55" spans="3:5">
      <c r="C55" s="5" t="s">
        <v>51</v>
      </c>
      <c r="D55" s="6">
        <v>2000000</v>
      </c>
      <c r="E55" s="6">
        <v>2000000</v>
      </c>
    </row>
    <row r="56" spans="3:5">
      <c r="C56" s="5" t="s">
        <v>52</v>
      </c>
      <c r="D56" s="6"/>
    </row>
    <row r="57" spans="3:5">
      <c r="C57" s="5" t="s">
        <v>53</v>
      </c>
      <c r="D57" s="6"/>
    </row>
    <row r="58" spans="3:5">
      <c r="C58" s="5" t="s">
        <v>54</v>
      </c>
      <c r="D58" s="6">
        <v>3500000</v>
      </c>
      <c r="E58" s="6">
        <v>3500000</v>
      </c>
    </row>
    <row r="59" spans="3:5">
      <c r="C59" s="5" t="s">
        <v>55</v>
      </c>
      <c r="D59" s="6">
        <v>100000</v>
      </c>
      <c r="E59" s="6">
        <v>100000</v>
      </c>
    </row>
    <row r="60" spans="3:5">
      <c r="C60" s="5" t="s">
        <v>56</v>
      </c>
      <c r="D60" s="6"/>
    </row>
    <row r="61" spans="3:5">
      <c r="C61" s="5" t="s">
        <v>57</v>
      </c>
      <c r="D61" s="6"/>
    </row>
    <row r="62" spans="3:5">
      <c r="C62" s="5" t="s">
        <v>58</v>
      </c>
      <c r="D62" s="6"/>
    </row>
    <row r="63" spans="3:5">
      <c r="C63" s="5" t="s">
        <v>59</v>
      </c>
      <c r="D63" s="6"/>
    </row>
    <row r="64" spans="3:5">
      <c r="C64" s="3" t="s">
        <v>60</v>
      </c>
      <c r="D64" s="4"/>
    </row>
    <row r="65" spans="3:5">
      <c r="C65" s="5" t="s">
        <v>61</v>
      </c>
      <c r="D65" s="6"/>
    </row>
    <row r="66" spans="3:5">
      <c r="C66" s="5" t="s">
        <v>62</v>
      </c>
      <c r="D66" s="6"/>
    </row>
    <row r="67" spans="3:5">
      <c r="C67" s="5" t="s">
        <v>63</v>
      </c>
      <c r="D67" s="6"/>
    </row>
    <row r="68" spans="3:5">
      <c r="C68" s="5" t="s">
        <v>64</v>
      </c>
      <c r="D68" s="6"/>
    </row>
    <row r="69" spans="3:5">
      <c r="C69" s="3" t="s">
        <v>65</v>
      </c>
      <c r="D69" s="4"/>
    </row>
    <row r="70" spans="3:5">
      <c r="C70" s="5" t="s">
        <v>66</v>
      </c>
      <c r="D70" s="6"/>
    </row>
    <row r="71" spans="3:5">
      <c r="C71" s="5" t="s">
        <v>67</v>
      </c>
      <c r="D71" s="6"/>
    </row>
    <row r="72" spans="3:5">
      <c r="C72" s="3" t="s">
        <v>68</v>
      </c>
      <c r="D72" s="4"/>
    </row>
    <row r="73" spans="3:5">
      <c r="C73" s="5" t="s">
        <v>69</v>
      </c>
      <c r="D73" s="6"/>
    </row>
    <row r="74" spans="3:5">
      <c r="C74" s="5" t="s">
        <v>70</v>
      </c>
      <c r="D74" s="6"/>
    </row>
    <row r="75" spans="3:5">
      <c r="C75" s="5" t="s">
        <v>71</v>
      </c>
      <c r="D75" s="6"/>
    </row>
    <row r="76" spans="3:5">
      <c r="C76" s="1" t="s">
        <v>72</v>
      </c>
      <c r="D76" s="2"/>
      <c r="E76" s="2"/>
    </row>
    <row r="77" spans="3:5">
      <c r="C77" s="3" t="s">
        <v>73</v>
      </c>
      <c r="D77" s="4"/>
    </row>
    <row r="78" spans="3:5">
      <c r="C78" s="5" t="s">
        <v>74</v>
      </c>
      <c r="D78" s="6"/>
    </row>
    <row r="79" spans="3:5">
      <c r="C79" s="5" t="s">
        <v>75</v>
      </c>
      <c r="D79" s="6"/>
    </row>
    <row r="80" spans="3:5">
      <c r="C80" s="3" t="s">
        <v>76</v>
      </c>
      <c r="D80" s="4"/>
    </row>
    <row r="81" spans="3:5">
      <c r="C81" s="5" t="s">
        <v>77</v>
      </c>
      <c r="D81" s="6"/>
    </row>
    <row r="82" spans="3:5">
      <c r="C82" s="5" t="s">
        <v>78</v>
      </c>
      <c r="D82" s="6"/>
    </row>
    <row r="83" spans="3:5">
      <c r="C83" s="3" t="s">
        <v>79</v>
      </c>
      <c r="D83" s="4"/>
    </row>
    <row r="84" spans="3:5">
      <c r="C84" s="5" t="s">
        <v>80</v>
      </c>
      <c r="D84" s="6"/>
    </row>
    <row r="85" spans="3:5">
      <c r="C85" s="9" t="s">
        <v>81</v>
      </c>
      <c r="D85" s="23">
        <f>D54+D38+D28+D18+D12</f>
        <v>302146893</v>
      </c>
      <c r="E85" s="23">
        <f>E54+E38+E28+E18+E12</f>
        <v>302146893</v>
      </c>
    </row>
    <row r="90" spans="3:5" ht="15.75" thickBot="1"/>
    <row r="91" spans="3:5" ht="26.25" customHeight="1" thickBot="1">
      <c r="C91" s="22" t="s">
        <v>82</v>
      </c>
    </row>
    <row r="92" spans="3:5" ht="33.75" customHeight="1" thickBot="1">
      <c r="C92" s="20" t="s">
        <v>83</v>
      </c>
    </row>
    <row r="93" spans="3:5" ht="60.75" thickBot="1">
      <c r="C93" s="21" t="s">
        <v>84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9"/>
  <sheetViews>
    <sheetView showGridLines="0" tabSelected="1" topLeftCell="A77" workbookViewId="0">
      <selection activeCell="A85" sqref="A85:L90"/>
    </sheetView>
  </sheetViews>
  <sheetFormatPr defaultColWidth="11.42578125" defaultRowHeight="15"/>
  <cols>
    <col min="1" max="1" width="51.42578125" style="39" customWidth="1"/>
    <col min="2" max="2" width="13.5703125" customWidth="1"/>
    <col min="3" max="3" width="14.7109375" customWidth="1"/>
    <col min="4" max="4" width="12" customWidth="1"/>
    <col min="5" max="5" width="13.7109375" customWidth="1"/>
    <col min="6" max="6" width="12.42578125" customWidth="1"/>
    <col min="7" max="7" width="13.28515625" bestFit="1" customWidth="1"/>
    <col min="8" max="8" width="13.7109375" customWidth="1"/>
    <col min="9" max="9" width="13" customWidth="1"/>
    <col min="10" max="10" width="12.85546875" customWidth="1"/>
    <col min="11" max="11" width="13.140625" customWidth="1"/>
    <col min="12" max="12" width="12.85546875" customWidth="1"/>
    <col min="13" max="13" width="13.140625" customWidth="1"/>
    <col min="14" max="14" width="12.7109375" bestFit="1" customWidth="1"/>
    <col min="15" max="15" width="12.5703125" customWidth="1"/>
    <col min="16" max="16" width="13.42578125" customWidth="1"/>
  </cols>
  <sheetData>
    <row r="1" spans="1:17" ht="28.5" customHeigh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7" ht="21" customHeight="1">
      <c r="A2" s="60" t="s">
        <v>85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7" ht="12" customHeight="1">
      <c r="A3" s="50">
        <v>2021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7" ht="15.75" customHeight="1">
      <c r="A4" s="45" t="s">
        <v>86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7" ht="15.75" customHeight="1">
      <c r="A5" s="46" t="s">
        <v>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7" ht="4.5" customHeight="1"/>
    <row r="7" spans="1:17" ht="25.5" customHeight="1">
      <c r="A7" s="62" t="s">
        <v>4</v>
      </c>
      <c r="B7" s="48" t="s">
        <v>5</v>
      </c>
      <c r="C7" s="48" t="s">
        <v>6</v>
      </c>
      <c r="D7" s="55" t="s">
        <v>87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7"/>
    </row>
    <row r="8" spans="1:17">
      <c r="A8" s="62"/>
      <c r="B8" s="49"/>
      <c r="C8" s="49"/>
      <c r="D8" s="15" t="s">
        <v>88</v>
      </c>
      <c r="E8" s="15" t="s">
        <v>89</v>
      </c>
      <c r="F8" s="15" t="s">
        <v>90</v>
      </c>
      <c r="G8" s="15" t="s">
        <v>91</v>
      </c>
      <c r="H8" s="16" t="s">
        <v>92</v>
      </c>
      <c r="I8" s="15" t="s">
        <v>93</v>
      </c>
      <c r="J8" s="16" t="s">
        <v>94</v>
      </c>
      <c r="K8" s="15" t="s">
        <v>95</v>
      </c>
      <c r="L8" s="15" t="s">
        <v>96</v>
      </c>
      <c r="M8" s="15" t="s">
        <v>97</v>
      </c>
      <c r="N8" s="15" t="s">
        <v>98</v>
      </c>
      <c r="O8" s="16" t="s">
        <v>99</v>
      </c>
      <c r="P8" s="15" t="s">
        <v>100</v>
      </c>
    </row>
    <row r="9" spans="1:17">
      <c r="A9" s="35" t="s">
        <v>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7">
      <c r="A10" s="36" t="s">
        <v>8</v>
      </c>
      <c r="B10" s="25">
        <f>B11+B12+B15</f>
        <v>111851635</v>
      </c>
      <c r="C10" s="25">
        <f>C11+C12+C15</f>
        <v>121478237.22</v>
      </c>
      <c r="D10" s="25">
        <f t="shared" ref="D10:O10" si="0">D11+D12+D15</f>
        <v>7379985.7400000002</v>
      </c>
      <c r="E10" s="25">
        <f t="shared" si="0"/>
        <v>9267670.7300000004</v>
      </c>
      <c r="F10" s="25">
        <f t="shared" si="0"/>
        <v>7932530.6600000001</v>
      </c>
      <c r="G10" s="25">
        <f t="shared" si="0"/>
        <v>12557672.08</v>
      </c>
      <c r="H10" s="25">
        <f t="shared" si="0"/>
        <v>9518971.1500000004</v>
      </c>
      <c r="I10" s="25">
        <f t="shared" si="0"/>
        <v>9748047.4800000004</v>
      </c>
      <c r="J10" s="25">
        <f t="shared" si="0"/>
        <v>8163510.0500000007</v>
      </c>
      <c r="K10" s="25">
        <f t="shared" si="0"/>
        <v>8084615.6899999995</v>
      </c>
      <c r="L10" s="25">
        <f t="shared" si="0"/>
        <v>8630694.629999999</v>
      </c>
      <c r="M10" s="25">
        <f t="shared" si="0"/>
        <v>8546377.8599999994</v>
      </c>
      <c r="N10" s="25">
        <f t="shared" si="0"/>
        <v>21678474.859999999</v>
      </c>
      <c r="O10" s="25">
        <f t="shared" si="0"/>
        <v>9159971.3900000006</v>
      </c>
      <c r="P10" s="25">
        <f>SUM(D10:O10)</f>
        <v>120668522.31999999</v>
      </c>
    </row>
    <row r="11" spans="1:17">
      <c r="A11" s="37" t="s">
        <v>9</v>
      </c>
      <c r="B11" s="24">
        <v>95050369</v>
      </c>
      <c r="C11" s="24">
        <v>98475293.390000001</v>
      </c>
      <c r="D11" s="24">
        <v>6131690.0899999999</v>
      </c>
      <c r="E11" s="24">
        <v>7939930.2000000002</v>
      </c>
      <c r="F11" s="24">
        <v>6647609.54</v>
      </c>
      <c r="G11" s="24">
        <v>11253730.310000001</v>
      </c>
      <c r="H11" s="24">
        <v>8182729.0999999996</v>
      </c>
      <c r="I11" s="24">
        <v>8383564.1200000001</v>
      </c>
      <c r="J11" s="24">
        <v>6802585.0700000003</v>
      </c>
      <c r="K11" s="24">
        <v>6739217.8899999997</v>
      </c>
      <c r="L11" s="24">
        <v>7273883.6399999997</v>
      </c>
      <c r="M11" s="24">
        <v>7192178.5700000003</v>
      </c>
      <c r="N11" s="24">
        <v>20309062.02</v>
      </c>
      <c r="O11" s="24">
        <v>7788895.3899999997</v>
      </c>
      <c r="P11" s="24">
        <f>SUM(D11:O11)</f>
        <v>104645075.94</v>
      </c>
    </row>
    <row r="12" spans="1:17">
      <c r="A12" s="37" t="s">
        <v>10</v>
      </c>
      <c r="B12" s="24">
        <v>3882000</v>
      </c>
      <c r="C12" s="24">
        <v>10531169.550000001</v>
      </c>
      <c r="D12" s="24">
        <v>323500</v>
      </c>
      <c r="E12" s="24">
        <v>323500</v>
      </c>
      <c r="F12" s="24">
        <v>323500</v>
      </c>
      <c r="G12" s="24">
        <v>333500</v>
      </c>
      <c r="H12" s="24">
        <v>333500</v>
      </c>
      <c r="I12" s="24">
        <v>333500</v>
      </c>
      <c r="J12" s="24">
        <v>333500</v>
      </c>
      <c r="K12" s="24">
        <v>333500</v>
      </c>
      <c r="L12" s="24">
        <v>333500</v>
      </c>
      <c r="M12" s="24">
        <v>333500</v>
      </c>
      <c r="N12" s="24">
        <v>333500</v>
      </c>
      <c r="O12" s="24">
        <v>333500</v>
      </c>
      <c r="P12" s="24">
        <f>SUM(D12:O12)</f>
        <v>3972000</v>
      </c>
    </row>
    <row r="13" spans="1:17">
      <c r="A13" s="37" t="s">
        <v>11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17"/>
    </row>
    <row r="14" spans="1:17">
      <c r="A14" s="37" t="s">
        <v>12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7">
      <c r="A15" s="37" t="s">
        <v>13</v>
      </c>
      <c r="B15" s="24">
        <v>12919266</v>
      </c>
      <c r="C15" s="24">
        <v>12471774.279999999</v>
      </c>
      <c r="D15" s="24">
        <v>924795.65</v>
      </c>
      <c r="E15" s="24">
        <v>1004240.53</v>
      </c>
      <c r="F15" s="24">
        <v>961421.12</v>
      </c>
      <c r="G15" s="24">
        <v>970441.77</v>
      </c>
      <c r="H15" s="24">
        <v>1002742.05</v>
      </c>
      <c r="I15" s="24">
        <v>1030983.36</v>
      </c>
      <c r="J15" s="24">
        <v>1027424.98</v>
      </c>
      <c r="K15" s="24">
        <v>1011897.8</v>
      </c>
      <c r="L15" s="24">
        <v>1023310.99</v>
      </c>
      <c r="M15" s="24">
        <v>1020699.29</v>
      </c>
      <c r="N15" s="24">
        <v>1035912.84</v>
      </c>
      <c r="O15" s="24">
        <v>1037576</v>
      </c>
      <c r="P15" s="24">
        <f>SUM(D15:O15)</f>
        <v>12051446.379999999</v>
      </c>
    </row>
    <row r="16" spans="1:17">
      <c r="A16" s="36" t="s">
        <v>14</v>
      </c>
      <c r="B16" s="25">
        <f>B17+B18+B19+B20+B21+B22+B23+B24</f>
        <v>146875245</v>
      </c>
      <c r="C16" s="25">
        <f>C17+C18+C19+C20+C21+C22+C23+C24+C25</f>
        <v>156022056.56</v>
      </c>
      <c r="D16" s="25">
        <f t="shared" ref="D16:O16" si="1">D17+D18+D19+D20+D21+D22+D23+D24</f>
        <v>1639723.19</v>
      </c>
      <c r="E16" s="25">
        <f t="shared" si="1"/>
        <v>17725395.809999999</v>
      </c>
      <c r="F16" s="25">
        <f t="shared" si="1"/>
        <v>9939267.9600000009</v>
      </c>
      <c r="G16" s="25">
        <f t="shared" si="1"/>
        <v>9942575.1999999993</v>
      </c>
      <c r="H16" s="25">
        <f t="shared" si="1"/>
        <v>13851639.289999999</v>
      </c>
      <c r="I16" s="25">
        <f t="shared" si="1"/>
        <v>11080487.800000001</v>
      </c>
      <c r="J16" s="25">
        <f t="shared" si="1"/>
        <v>11299048.35</v>
      </c>
      <c r="K16" s="25">
        <f>K17+K18+K19+K20+K21+K22+K23+K24+K25</f>
        <v>20993548.240000002</v>
      </c>
      <c r="L16" s="25">
        <f t="shared" si="1"/>
        <v>11309780.26</v>
      </c>
      <c r="M16" s="25">
        <f t="shared" si="1"/>
        <v>11194286.24</v>
      </c>
      <c r="N16" s="25">
        <f t="shared" si="1"/>
        <v>14096479.140000001</v>
      </c>
      <c r="O16" s="25">
        <f t="shared" si="1"/>
        <v>10777691.120000001</v>
      </c>
      <c r="P16" s="25">
        <f>SUM(D16:O16)</f>
        <v>143849922.59999999</v>
      </c>
    </row>
    <row r="17" spans="1:16">
      <c r="A17" s="37" t="s">
        <v>15</v>
      </c>
      <c r="B17" s="24">
        <v>19150000</v>
      </c>
      <c r="C17" s="24">
        <v>21751891.620000001</v>
      </c>
      <c r="D17" s="24">
        <v>1639723.19</v>
      </c>
      <c r="E17" s="24">
        <v>1725395.81</v>
      </c>
      <c r="F17" s="24">
        <v>1939267.96</v>
      </c>
      <c r="G17" s="24">
        <v>1942575.2</v>
      </c>
      <c r="H17" s="24">
        <v>1498173.4</v>
      </c>
      <c r="I17" s="24">
        <v>1859202.33</v>
      </c>
      <c r="J17" s="24">
        <v>1834448.88</v>
      </c>
      <c r="K17" s="24">
        <v>1941086.68</v>
      </c>
      <c r="L17" s="24">
        <v>2087780.79</v>
      </c>
      <c r="M17" s="24">
        <v>1967750.77</v>
      </c>
      <c r="N17" s="24">
        <v>1928627.11</v>
      </c>
      <c r="O17" s="24">
        <v>1314978.8600000001</v>
      </c>
      <c r="P17" s="24">
        <f>SUM(D17:O17)</f>
        <v>21679010.979999997</v>
      </c>
    </row>
    <row r="18" spans="1:16">
      <c r="A18" s="37" t="s">
        <v>16</v>
      </c>
      <c r="B18" s="24">
        <v>1600000</v>
      </c>
      <c r="C18" s="24">
        <v>1886983.2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542808.19999999995</v>
      </c>
      <c r="L18" s="24">
        <v>0</v>
      </c>
      <c r="M18" s="24">
        <v>0</v>
      </c>
      <c r="N18" s="24">
        <v>435165.32</v>
      </c>
      <c r="O18" s="24">
        <v>236188.79999999999</v>
      </c>
      <c r="P18" s="24">
        <f t="shared" ref="P18:P20" si="2">SUM(D18:O18)</f>
        <v>1214162.32</v>
      </c>
    </row>
    <row r="19" spans="1:16">
      <c r="A19" s="37" t="s">
        <v>17</v>
      </c>
      <c r="B19" s="24">
        <v>1300000</v>
      </c>
      <c r="C19" s="24">
        <v>7302496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2766220</v>
      </c>
      <c r="L19" s="24">
        <v>0</v>
      </c>
      <c r="M19" s="24">
        <v>0</v>
      </c>
      <c r="N19" s="24">
        <v>770055</v>
      </c>
      <c r="O19" s="24"/>
      <c r="P19" s="24">
        <f t="shared" si="2"/>
        <v>3536275</v>
      </c>
    </row>
    <row r="20" spans="1:16">
      <c r="A20" s="37" t="s">
        <v>18</v>
      </c>
      <c r="B20" s="24">
        <v>550000</v>
      </c>
      <c r="C20" s="24">
        <v>3579142.19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1696955.19</v>
      </c>
      <c r="L20" s="24">
        <v>0</v>
      </c>
      <c r="M20" s="24">
        <v>0</v>
      </c>
      <c r="N20" s="24">
        <v>172080.24</v>
      </c>
      <c r="O20" s="24"/>
      <c r="P20" s="24">
        <f t="shared" si="2"/>
        <v>1869035.43</v>
      </c>
    </row>
    <row r="21" spans="1:16">
      <c r="A21" s="37" t="s">
        <v>19</v>
      </c>
      <c r="B21" s="24">
        <v>15079280</v>
      </c>
      <c r="C21" s="24">
        <v>12230302.73</v>
      </c>
      <c r="D21" s="24">
        <v>0</v>
      </c>
      <c r="E21" s="24">
        <v>0</v>
      </c>
      <c r="F21" s="24">
        <v>0</v>
      </c>
      <c r="G21" s="24">
        <v>0</v>
      </c>
      <c r="H21" s="24">
        <v>3826429.89</v>
      </c>
      <c r="I21" s="24">
        <v>956607.47</v>
      </c>
      <c r="J21" s="24">
        <v>956607.47</v>
      </c>
      <c r="K21" s="24">
        <v>1326262.2</v>
      </c>
      <c r="L21" s="24">
        <v>956607.47</v>
      </c>
      <c r="M21" s="24">
        <v>956607.47</v>
      </c>
      <c r="N21" s="24">
        <v>1913214.94</v>
      </c>
      <c r="O21" s="24">
        <v>956607</v>
      </c>
      <c r="P21" s="24">
        <f>SUM(D21:O21)</f>
        <v>11848943.91</v>
      </c>
    </row>
    <row r="22" spans="1:16">
      <c r="A22" s="37" t="s">
        <v>20</v>
      </c>
      <c r="B22" s="24">
        <v>1300000</v>
      </c>
      <c r="C22" s="24">
        <v>4370679.42</v>
      </c>
      <c r="D22" s="24">
        <v>0</v>
      </c>
      <c r="E22" s="24">
        <v>0</v>
      </c>
      <c r="F22" s="24">
        <v>0</v>
      </c>
      <c r="G22" s="24">
        <v>0</v>
      </c>
      <c r="H22" s="24">
        <v>527036</v>
      </c>
      <c r="I22" s="24">
        <v>264678</v>
      </c>
      <c r="J22" s="24">
        <v>507992</v>
      </c>
      <c r="K22" s="24">
        <v>1002314.85</v>
      </c>
      <c r="L22" s="24">
        <v>265392</v>
      </c>
      <c r="M22" s="24">
        <v>269928</v>
      </c>
      <c r="N22" s="24">
        <v>498587.57</v>
      </c>
      <c r="O22" s="24">
        <v>269916.46000000002</v>
      </c>
      <c r="P22" s="24">
        <f>SUM(D22:O22)</f>
        <v>3605844.88</v>
      </c>
    </row>
    <row r="23" spans="1:16" ht="30">
      <c r="A23" s="37" t="s">
        <v>21</v>
      </c>
      <c r="B23" s="24">
        <v>5400000</v>
      </c>
      <c r="C23" s="24">
        <v>3708033.11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1300049.1100000001</v>
      </c>
      <c r="L23" s="24">
        <v>0</v>
      </c>
      <c r="M23" s="24">
        <v>0</v>
      </c>
      <c r="N23" s="24">
        <v>101364.1</v>
      </c>
      <c r="O23" s="24"/>
      <c r="P23" s="24">
        <f>SUM(D23:O23)</f>
        <v>1401413.2100000002</v>
      </c>
    </row>
    <row r="24" spans="1:16">
      <c r="A24" s="37" t="s">
        <v>22</v>
      </c>
      <c r="B24" s="24">
        <v>102495965</v>
      </c>
      <c r="C24" s="24">
        <v>98801926.829999998</v>
      </c>
      <c r="D24" s="24">
        <v>0</v>
      </c>
      <c r="E24" s="24">
        <v>16000000</v>
      </c>
      <c r="F24" s="24">
        <v>8000000</v>
      </c>
      <c r="G24" s="24">
        <v>8000000</v>
      </c>
      <c r="H24" s="24">
        <v>8000000</v>
      </c>
      <c r="I24" s="24">
        <v>8000000</v>
      </c>
      <c r="J24" s="24">
        <v>8000000</v>
      </c>
      <c r="K24" s="24">
        <v>9222551.5500000007</v>
      </c>
      <c r="L24" s="24">
        <v>8000000</v>
      </c>
      <c r="M24" s="24">
        <v>8000000</v>
      </c>
      <c r="N24" s="24">
        <v>8277384.8600000003</v>
      </c>
      <c r="O24" s="24">
        <v>8000000</v>
      </c>
      <c r="P24" s="24">
        <f>SUM(D24:O24)</f>
        <v>97499936.409999996</v>
      </c>
    </row>
    <row r="25" spans="1:16">
      <c r="A25" s="37" t="s">
        <v>23</v>
      </c>
      <c r="B25" s="24">
        <v>0</v>
      </c>
      <c r="C25" s="24">
        <v>2390601.46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1195300.46</v>
      </c>
      <c r="L25" s="24">
        <v>0</v>
      </c>
      <c r="M25" s="24">
        <v>0</v>
      </c>
      <c r="N25" s="24">
        <v>0</v>
      </c>
      <c r="O25" s="24"/>
      <c r="P25" s="24">
        <f>SUM(D25:O25)</f>
        <v>1195300.46</v>
      </c>
    </row>
    <row r="26" spans="1:16">
      <c r="A26" s="36" t="s">
        <v>24</v>
      </c>
      <c r="B26" s="25">
        <f>B27+B28+B29+B30+B31+B32+B33+B35</f>
        <v>37420013</v>
      </c>
      <c r="C26" s="25">
        <f>C27+C28+C29+C30+C31+C32+C33+C35</f>
        <v>11658086.710000001</v>
      </c>
      <c r="D26" s="25">
        <f t="shared" ref="D26:P26" si="3">D27+D28+D29+D30+D31+D32+D33+D35</f>
        <v>0</v>
      </c>
      <c r="E26" s="25">
        <f t="shared" si="3"/>
        <v>0</v>
      </c>
      <c r="F26" s="25">
        <f t="shared" si="3"/>
        <v>125705.01</v>
      </c>
      <c r="G26" s="25">
        <f t="shared" si="3"/>
        <v>0</v>
      </c>
      <c r="H26" s="25">
        <f t="shared" si="3"/>
        <v>0</v>
      </c>
      <c r="I26" s="25">
        <f t="shared" si="3"/>
        <v>0</v>
      </c>
      <c r="J26" s="25">
        <f t="shared" si="3"/>
        <v>0</v>
      </c>
      <c r="K26" s="25">
        <f t="shared" si="3"/>
        <v>4532742.9800000004</v>
      </c>
      <c r="L26" s="25">
        <f t="shared" si="3"/>
        <v>0</v>
      </c>
      <c r="M26" s="25">
        <f t="shared" si="3"/>
        <v>0</v>
      </c>
      <c r="N26" s="25">
        <f t="shared" si="3"/>
        <v>1124367.95</v>
      </c>
      <c r="O26" s="25">
        <f t="shared" si="3"/>
        <v>6490</v>
      </c>
      <c r="P26" s="25">
        <f t="shared" si="3"/>
        <v>5789305.9400000004</v>
      </c>
    </row>
    <row r="27" spans="1:16">
      <c r="A27" s="37" t="s">
        <v>25</v>
      </c>
      <c r="B27" s="24">
        <v>4010000</v>
      </c>
      <c r="C27" s="24">
        <v>1245419.1100000001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581106.11</v>
      </c>
      <c r="L27" s="24">
        <v>0</v>
      </c>
      <c r="M27" s="24">
        <v>0</v>
      </c>
      <c r="N27" s="24">
        <v>83116.009999999995</v>
      </c>
      <c r="O27" s="24"/>
      <c r="P27" s="24">
        <f t="shared" ref="P27:P33" si="4">SUM(D27:O27)</f>
        <v>664222.12</v>
      </c>
    </row>
    <row r="28" spans="1:16">
      <c r="A28" s="37" t="s">
        <v>26</v>
      </c>
      <c r="B28" s="24">
        <v>900000</v>
      </c>
      <c r="C28" s="24">
        <v>459230.66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216596.66</v>
      </c>
      <c r="L28" s="24">
        <v>0</v>
      </c>
      <c r="M28" s="24">
        <v>0</v>
      </c>
      <c r="N28" s="24">
        <v>10482.68</v>
      </c>
      <c r="O28" s="24"/>
      <c r="P28" s="24">
        <f t="shared" si="4"/>
        <v>227079.34</v>
      </c>
    </row>
    <row r="29" spans="1:16">
      <c r="A29" s="37" t="s">
        <v>27</v>
      </c>
      <c r="B29" s="24">
        <v>925000</v>
      </c>
      <c r="C29" s="24">
        <v>742154.23999999999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325163.24</v>
      </c>
      <c r="L29" s="24">
        <v>0</v>
      </c>
      <c r="M29" s="24">
        <v>0</v>
      </c>
      <c r="N29" s="24">
        <v>18439.400000000001</v>
      </c>
      <c r="O29" s="24"/>
      <c r="P29" s="24">
        <f t="shared" si="4"/>
        <v>343602.64</v>
      </c>
    </row>
    <row r="30" spans="1:16">
      <c r="A30" s="37" t="s">
        <v>28</v>
      </c>
      <c r="B30" s="24">
        <v>660000</v>
      </c>
      <c r="C30" s="24">
        <v>163225.49</v>
      </c>
      <c r="D30" s="24">
        <v>0</v>
      </c>
      <c r="E30" s="24">
        <v>0</v>
      </c>
      <c r="F30" s="24">
        <v>125705.01</v>
      </c>
      <c r="G30" s="24">
        <v>0</v>
      </c>
      <c r="H30" s="24">
        <v>0</v>
      </c>
      <c r="I30" s="24">
        <v>0</v>
      </c>
      <c r="J30" s="24">
        <v>0</v>
      </c>
      <c r="K30" s="24">
        <v>1225.49</v>
      </c>
      <c r="L30" s="24">
        <v>0</v>
      </c>
      <c r="M30" s="24">
        <v>0</v>
      </c>
      <c r="N30" s="24">
        <v>0</v>
      </c>
      <c r="O30" s="24"/>
      <c r="P30" s="24">
        <f t="shared" si="4"/>
        <v>126930.5</v>
      </c>
    </row>
    <row r="31" spans="1:16">
      <c r="A31" s="37" t="s">
        <v>29</v>
      </c>
      <c r="B31" s="24">
        <v>1000000</v>
      </c>
      <c r="C31" s="24">
        <v>386595.98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16971.98</v>
      </c>
      <c r="L31" s="24">
        <v>0</v>
      </c>
      <c r="M31" s="24">
        <v>0</v>
      </c>
      <c r="N31" s="24">
        <v>329593.19</v>
      </c>
      <c r="O31" s="24"/>
      <c r="P31" s="24">
        <f t="shared" si="4"/>
        <v>346565.17</v>
      </c>
    </row>
    <row r="32" spans="1:16" ht="30">
      <c r="A32" s="37" t="s">
        <v>30</v>
      </c>
      <c r="B32" s="24">
        <v>342000</v>
      </c>
      <c r="C32" s="24">
        <v>322226.11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65135.11</v>
      </c>
      <c r="L32" s="24">
        <v>0</v>
      </c>
      <c r="M32" s="24">
        <v>0</v>
      </c>
      <c r="N32" s="24">
        <v>80973.240000000005</v>
      </c>
      <c r="O32" s="24"/>
      <c r="P32" s="24">
        <f t="shared" si="4"/>
        <v>146108.35</v>
      </c>
    </row>
    <row r="33" spans="1:16" ht="30">
      <c r="A33" s="37" t="s">
        <v>31</v>
      </c>
      <c r="B33" s="24">
        <v>7200000</v>
      </c>
      <c r="C33" s="24">
        <v>5735393.1399999997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2102849.2200000002</v>
      </c>
      <c r="L33" s="24">
        <v>0</v>
      </c>
      <c r="M33" s="24">
        <v>0</v>
      </c>
      <c r="N33" s="24">
        <v>529380.81999999995</v>
      </c>
      <c r="O33" s="24"/>
      <c r="P33" s="24">
        <f t="shared" si="4"/>
        <v>2632230.04</v>
      </c>
    </row>
    <row r="34" spans="1:16" ht="30">
      <c r="A34" s="37" t="s">
        <v>32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/>
      <c r="P34" s="24"/>
    </row>
    <row r="35" spans="1:16">
      <c r="A35" s="37" t="s">
        <v>33</v>
      </c>
      <c r="B35" s="24">
        <v>22383013</v>
      </c>
      <c r="C35" s="24">
        <v>2603841.98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1223695.17</v>
      </c>
      <c r="L35" s="24">
        <v>0</v>
      </c>
      <c r="M35" s="24">
        <v>0</v>
      </c>
      <c r="N35" s="24">
        <v>72382.61</v>
      </c>
      <c r="O35" s="24">
        <v>6490</v>
      </c>
      <c r="P35" s="24">
        <f>SUM(D35:O35)</f>
        <v>1302567.78</v>
      </c>
    </row>
    <row r="36" spans="1:16">
      <c r="A36" s="36" t="s">
        <v>34</v>
      </c>
      <c r="B36" s="25">
        <f>B37</f>
        <v>400000</v>
      </c>
      <c r="C36" s="25">
        <f>C37</f>
        <v>135</v>
      </c>
      <c r="D36" s="25">
        <f t="shared" ref="D36:P36" si="5">D37</f>
        <v>0</v>
      </c>
      <c r="E36" s="25">
        <f t="shared" si="5"/>
        <v>0</v>
      </c>
      <c r="F36" s="25">
        <f t="shared" si="5"/>
        <v>0</v>
      </c>
      <c r="G36" s="25">
        <f t="shared" si="5"/>
        <v>0</v>
      </c>
      <c r="H36" s="25">
        <f t="shared" si="5"/>
        <v>0</v>
      </c>
      <c r="I36" s="25">
        <f t="shared" si="5"/>
        <v>0</v>
      </c>
      <c r="J36" s="25">
        <f t="shared" si="5"/>
        <v>0</v>
      </c>
      <c r="K36" s="25">
        <f t="shared" si="5"/>
        <v>0</v>
      </c>
      <c r="L36" s="25">
        <f t="shared" si="5"/>
        <v>0</v>
      </c>
      <c r="M36" s="25">
        <f t="shared" si="5"/>
        <v>0</v>
      </c>
      <c r="N36" s="25">
        <f t="shared" si="5"/>
        <v>0</v>
      </c>
      <c r="O36" s="25">
        <f t="shared" si="5"/>
        <v>0</v>
      </c>
      <c r="P36" s="25">
        <f t="shared" si="5"/>
        <v>0</v>
      </c>
    </row>
    <row r="37" spans="1:16" ht="30">
      <c r="A37" s="37" t="s">
        <v>35</v>
      </c>
      <c r="B37" s="24">
        <v>400000</v>
      </c>
      <c r="C37" s="24">
        <v>135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</row>
    <row r="38" spans="1:16" ht="30">
      <c r="A38" s="37" t="s">
        <v>36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</row>
    <row r="39" spans="1:16" ht="30">
      <c r="A39" s="37" t="s">
        <v>37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</row>
    <row r="40" spans="1:16" ht="30">
      <c r="A40" s="37" t="s">
        <v>38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</row>
    <row r="41" spans="1:16" ht="30">
      <c r="A41" s="37" t="s">
        <v>39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</row>
    <row r="42" spans="1:16">
      <c r="A42" s="37" t="s">
        <v>40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</row>
    <row r="43" spans="1:16" ht="30">
      <c r="A43" s="37" t="s">
        <v>41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</row>
    <row r="44" spans="1:16" ht="30">
      <c r="A44" s="37" t="s">
        <v>42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</row>
    <row r="45" spans="1:16">
      <c r="A45" s="36" t="s">
        <v>43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 ht="30">
      <c r="A46" s="37" t="s">
        <v>44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</row>
    <row r="47" spans="1:16" ht="30">
      <c r="A47" s="37" t="s">
        <v>45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</row>
    <row r="48" spans="1:16" ht="30">
      <c r="A48" s="37" t="s">
        <v>46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</row>
    <row r="49" spans="1:16" ht="30">
      <c r="A49" s="37" t="s">
        <v>47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</row>
    <row r="50" spans="1:16" ht="30">
      <c r="A50" s="37" t="s">
        <v>48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</row>
    <row r="51" spans="1:16" ht="30">
      <c r="A51" s="37" t="s">
        <v>49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</row>
    <row r="52" spans="1:16">
      <c r="A52" s="36" t="s">
        <v>50</v>
      </c>
      <c r="B52" s="25">
        <f>B53+B56+B57</f>
        <v>5600000</v>
      </c>
      <c r="C52" s="25">
        <f>C53+C56+C57+C54</f>
        <v>10407434.48</v>
      </c>
      <c r="D52" s="25">
        <f t="shared" ref="D52:G52" si="6">D53+D56+D57</f>
        <v>0</v>
      </c>
      <c r="E52" s="25">
        <f t="shared" si="6"/>
        <v>0</v>
      </c>
      <c r="F52" s="25">
        <f t="shared" si="6"/>
        <v>0</v>
      </c>
      <c r="G52" s="25">
        <f t="shared" si="6"/>
        <v>14950.6</v>
      </c>
      <c r="H52" s="25">
        <f>H54</f>
        <v>99440</v>
      </c>
      <c r="I52" s="25">
        <f t="shared" ref="I52" si="7">I53+I56+I57</f>
        <v>0</v>
      </c>
      <c r="J52" s="25">
        <f t="shared" ref="J52" si="8">J53+J56+J57</f>
        <v>65750</v>
      </c>
      <c r="K52" s="25">
        <f t="shared" ref="K52" si="9">K53+K56+K57</f>
        <v>47436</v>
      </c>
      <c r="L52" s="25">
        <f t="shared" ref="L52" si="10">L53+L56+L57</f>
        <v>42228.99</v>
      </c>
      <c r="M52" s="25">
        <f t="shared" ref="M52" si="11">M53+M56+M57</f>
        <v>0</v>
      </c>
      <c r="N52" s="25">
        <f t="shared" ref="N52" si="12">N53+N56+N57</f>
        <v>52434.48</v>
      </c>
      <c r="O52" s="25">
        <f>O53+O56+O57+O54</f>
        <v>9446007.0399999991</v>
      </c>
      <c r="P52" s="25">
        <f>SUM(D52:O52)</f>
        <v>9768247.1099999994</v>
      </c>
    </row>
    <row r="53" spans="1:16">
      <c r="A53" s="37" t="s">
        <v>51</v>
      </c>
      <c r="B53" s="24">
        <v>2000000</v>
      </c>
      <c r="C53" s="24">
        <v>9932994.4800000004</v>
      </c>
      <c r="D53" s="24">
        <v>0</v>
      </c>
      <c r="E53" s="24">
        <v>0</v>
      </c>
      <c r="F53" s="24">
        <v>0</v>
      </c>
      <c r="G53" s="24">
        <v>14950.6</v>
      </c>
      <c r="H53" s="24">
        <v>0</v>
      </c>
      <c r="I53" s="24">
        <v>0</v>
      </c>
      <c r="J53" s="24">
        <v>65750</v>
      </c>
      <c r="K53" s="24">
        <v>47436</v>
      </c>
      <c r="L53" s="24">
        <v>42228.99</v>
      </c>
      <c r="M53" s="24"/>
      <c r="N53" s="24">
        <v>52434.48</v>
      </c>
      <c r="O53" s="24">
        <v>9141058.7899999991</v>
      </c>
      <c r="P53" s="24">
        <f>SUM(D53:O53)</f>
        <v>9363858.8599999994</v>
      </c>
    </row>
    <row r="54" spans="1:16" ht="30">
      <c r="A54" s="37" t="s">
        <v>52</v>
      </c>
      <c r="B54" s="24">
        <v>0</v>
      </c>
      <c r="C54" s="24">
        <v>404440</v>
      </c>
      <c r="D54" s="24">
        <v>0</v>
      </c>
      <c r="E54" s="24">
        <v>0</v>
      </c>
      <c r="F54" s="24">
        <v>0</v>
      </c>
      <c r="G54" s="24">
        <v>0</v>
      </c>
      <c r="H54" s="24">
        <v>99440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304948.25</v>
      </c>
      <c r="P54" s="24">
        <f>SUM(D54:O54)</f>
        <v>404388.25</v>
      </c>
    </row>
    <row r="55" spans="1:16" ht="30">
      <c r="A55" s="37" t="s">
        <v>53</v>
      </c>
      <c r="B55" s="24">
        <v>0</v>
      </c>
      <c r="C55" s="24">
        <v>0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</row>
    <row r="56" spans="1:16" ht="30">
      <c r="A56" s="37" t="s">
        <v>54</v>
      </c>
      <c r="B56" s="24">
        <v>3500000</v>
      </c>
      <c r="C56" s="24">
        <v>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</row>
    <row r="57" spans="1:16">
      <c r="A57" s="37" t="s">
        <v>55</v>
      </c>
      <c r="B57" s="24">
        <v>100000</v>
      </c>
      <c r="C57" s="24">
        <v>70000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</row>
    <row r="58" spans="1:16">
      <c r="A58" s="37" t="s">
        <v>56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</row>
    <row r="59" spans="1:16">
      <c r="A59" s="37" t="s">
        <v>57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</row>
    <row r="60" spans="1:16">
      <c r="A60" s="37" t="s">
        <v>58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</row>
    <row r="61" spans="1:16" ht="30">
      <c r="A61" s="37" t="s">
        <v>59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</row>
    <row r="62" spans="1:16">
      <c r="A62" s="36" t="s">
        <v>60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</row>
    <row r="63" spans="1:16">
      <c r="A63" s="37" t="s">
        <v>61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</row>
    <row r="64" spans="1:16">
      <c r="A64" s="37" t="s">
        <v>62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</row>
    <row r="65" spans="1:16">
      <c r="A65" s="37" t="s">
        <v>63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</row>
    <row r="66" spans="1:16" ht="30">
      <c r="A66" s="37" t="s">
        <v>64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</row>
    <row r="67" spans="1:16" ht="30">
      <c r="A67" s="36" t="s">
        <v>65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</row>
    <row r="68" spans="1:16">
      <c r="A68" s="37" t="s">
        <v>66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</row>
    <row r="69" spans="1:16" ht="30">
      <c r="A69" s="37" t="s">
        <v>67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</row>
    <row r="70" spans="1:16">
      <c r="A70" s="36" t="s">
        <v>68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</row>
    <row r="71" spans="1:16">
      <c r="A71" s="37" t="s">
        <v>69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</row>
    <row r="72" spans="1:16">
      <c r="A72" s="37" t="s">
        <v>70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</row>
    <row r="73" spans="1:16" ht="30">
      <c r="A73" s="37" t="s">
        <v>71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</row>
    <row r="74" spans="1:16">
      <c r="A74" s="35" t="s">
        <v>72</v>
      </c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</row>
    <row r="75" spans="1:16">
      <c r="A75" s="36" t="s">
        <v>73</v>
      </c>
      <c r="B75" s="25"/>
      <c r="C75" s="25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spans="1:16" ht="30">
      <c r="A76" s="37" t="s">
        <v>74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</row>
    <row r="77" spans="1:16" ht="30">
      <c r="A77" s="37" t="s">
        <v>75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</row>
    <row r="78" spans="1:16">
      <c r="A78" s="36" t="s">
        <v>76</v>
      </c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</row>
    <row r="79" spans="1:16">
      <c r="A79" s="37" t="s">
        <v>77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</row>
    <row r="80" spans="1:16">
      <c r="A80" s="37" t="s">
        <v>78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</row>
    <row r="81" spans="1:16">
      <c r="A81" s="36" t="s">
        <v>79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</row>
    <row r="82" spans="1:16">
      <c r="A82" s="37" t="s">
        <v>80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</row>
    <row r="83" spans="1:16" ht="25.5" customHeight="1">
      <c r="A83" s="38" t="s">
        <v>81</v>
      </c>
      <c r="B83" s="29">
        <f>B52+B36+B26+B16+B10</f>
        <v>302146893</v>
      </c>
      <c r="C83" s="29">
        <f>C52+C36+C26+C16+C10</f>
        <v>299565949.97000003</v>
      </c>
      <c r="D83" s="29">
        <f t="shared" ref="D83:P83" si="13">D52+D36+D26+D16+D10</f>
        <v>9019708.9299999997</v>
      </c>
      <c r="E83" s="29">
        <f t="shared" si="13"/>
        <v>26993066.539999999</v>
      </c>
      <c r="F83" s="29">
        <f t="shared" si="13"/>
        <v>17997503.630000003</v>
      </c>
      <c r="G83" s="29">
        <f t="shared" si="13"/>
        <v>22515197.879999999</v>
      </c>
      <c r="H83" s="29">
        <f t="shared" si="13"/>
        <v>23470050.439999998</v>
      </c>
      <c r="I83" s="29">
        <f t="shared" si="13"/>
        <v>20828535.280000001</v>
      </c>
      <c r="J83" s="29">
        <f t="shared" si="13"/>
        <v>19528308.399999999</v>
      </c>
      <c r="K83" s="29">
        <f t="shared" si="13"/>
        <v>33658342.910000004</v>
      </c>
      <c r="L83" s="29">
        <f t="shared" si="13"/>
        <v>19982703.879999999</v>
      </c>
      <c r="M83" s="29">
        <f t="shared" si="13"/>
        <v>19740664.100000001</v>
      </c>
      <c r="N83" s="29">
        <f t="shared" si="13"/>
        <v>36951756.43</v>
      </c>
      <c r="O83" s="29">
        <f t="shared" si="13"/>
        <v>29390159.550000001</v>
      </c>
      <c r="P83" s="29">
        <f t="shared" si="13"/>
        <v>280075997.97000003</v>
      </c>
    </row>
    <row r="84" spans="1:16" ht="8.25" customHeight="1">
      <c r="C84" s="32"/>
      <c r="D84" s="30"/>
      <c r="E84" s="30"/>
      <c r="F84" s="30"/>
      <c r="H84" s="30"/>
      <c r="I84" s="30"/>
      <c r="J84" s="30"/>
      <c r="K84" s="30"/>
    </row>
    <row r="85" spans="1:16" ht="14.25" customHeight="1">
      <c r="A85" s="40"/>
      <c r="C85" s="53"/>
      <c r="D85" s="67"/>
      <c r="F85" s="53"/>
      <c r="G85" s="53"/>
      <c r="H85" s="53"/>
      <c r="I85" s="53"/>
      <c r="J85" s="53"/>
      <c r="K85" s="53"/>
      <c r="L85" s="53"/>
    </row>
    <row r="86" spans="1:16" ht="32.25" customHeight="1">
      <c r="A86" s="41"/>
      <c r="C86" s="52"/>
      <c r="D86" s="67"/>
      <c r="F86" s="54"/>
      <c r="G86" s="54"/>
      <c r="H86" s="54"/>
      <c r="I86" s="54"/>
      <c r="J86" s="54"/>
      <c r="K86" s="54"/>
      <c r="L86" s="54"/>
    </row>
    <row r="87" spans="1:16" ht="15.75" customHeight="1">
      <c r="A87" s="41"/>
      <c r="C87" s="52"/>
      <c r="D87" s="52"/>
      <c r="F87" s="52"/>
      <c r="G87" s="52"/>
      <c r="H87" s="52"/>
      <c r="I87" s="52"/>
      <c r="J87" s="52"/>
      <c r="K87" s="52"/>
      <c r="L87" s="52"/>
      <c r="M87" s="42"/>
      <c r="N87" s="42"/>
    </row>
    <row r="88" spans="1:16" ht="15.75" customHeight="1">
      <c r="A88" s="41"/>
      <c r="B88" s="43"/>
      <c r="C88" s="52"/>
      <c r="D88" s="68"/>
      <c r="F88" s="52"/>
      <c r="G88" s="52"/>
      <c r="H88" s="52"/>
      <c r="I88" s="52"/>
      <c r="J88" s="52"/>
      <c r="K88" s="52"/>
      <c r="L88" s="52"/>
    </row>
    <row r="89" spans="1:16" ht="18.75">
      <c r="B89" s="32"/>
    </row>
  </sheetData>
  <mergeCells count="17">
    <mergeCell ref="A5:P5"/>
    <mergeCell ref="D7:P7"/>
    <mergeCell ref="A1:P1"/>
    <mergeCell ref="A2:P2"/>
    <mergeCell ref="A7:A8"/>
    <mergeCell ref="B7:B8"/>
    <mergeCell ref="C7:C8"/>
    <mergeCell ref="A3:P3"/>
    <mergeCell ref="A4:P4"/>
    <mergeCell ref="C88:D88"/>
    <mergeCell ref="F88:L88"/>
    <mergeCell ref="C85:D85"/>
    <mergeCell ref="F85:L85"/>
    <mergeCell ref="C86:D86"/>
    <mergeCell ref="F86:L86"/>
    <mergeCell ref="C87:D87"/>
    <mergeCell ref="F87:L87"/>
  </mergeCells>
  <pageMargins left="0" right="0" top="0.19685039370078741" bottom="0.55118110236220474" header="0.31496062992125984" footer="0.31496062992125984"/>
  <pageSetup paperSize="5" scale="70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3:Q96"/>
  <sheetViews>
    <sheetView showGridLines="0" topLeftCell="A69" zoomScaleNormal="100" workbookViewId="0">
      <selection activeCell="I93" sqref="I93"/>
    </sheetView>
  </sheetViews>
  <sheetFormatPr defaultColWidth="11.42578125" defaultRowHeight="15"/>
  <cols>
    <col min="3" max="3" width="93.7109375" bestFit="1" customWidth="1"/>
    <col min="4" max="4" width="12.42578125" customWidth="1"/>
    <col min="5" max="5" width="14.5703125" customWidth="1"/>
    <col min="6" max="7" width="13.5703125" customWidth="1"/>
    <col min="8" max="8" width="13.42578125" customWidth="1"/>
    <col min="9" max="9" width="13.85546875" customWidth="1"/>
    <col min="10" max="10" width="13.7109375" customWidth="1"/>
    <col min="11" max="11" width="13.5703125" customWidth="1"/>
    <col min="12" max="12" width="13.7109375" customWidth="1"/>
    <col min="13" max="13" width="14.42578125" customWidth="1"/>
    <col min="14" max="14" width="13.28515625" customWidth="1"/>
    <col min="15" max="15" width="13.42578125" customWidth="1"/>
    <col min="16" max="16" width="17.5703125" customWidth="1"/>
  </cols>
  <sheetData>
    <row r="3" spans="3:17" ht="28.5" customHeight="1">
      <c r="C3" s="65" t="s">
        <v>0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3:17" ht="21" customHeight="1">
      <c r="C4" s="63" t="s">
        <v>101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3:17" ht="15.75">
      <c r="C5" s="50">
        <v>2021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3:17" ht="15.75" customHeight="1">
      <c r="C6" s="45" t="s">
        <v>86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3:17" ht="15.75" customHeight="1">
      <c r="C7" s="46" t="s">
        <v>3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9" spans="3:17" ht="23.25" customHeight="1">
      <c r="C9" s="7" t="s">
        <v>4</v>
      </c>
      <c r="D9" s="18" t="s">
        <v>88</v>
      </c>
      <c r="E9" s="18" t="s">
        <v>89</v>
      </c>
      <c r="F9" s="18" t="s">
        <v>90</v>
      </c>
      <c r="G9" s="18" t="s">
        <v>91</v>
      </c>
      <c r="H9" s="19" t="s">
        <v>92</v>
      </c>
      <c r="I9" s="18" t="s">
        <v>93</v>
      </c>
      <c r="J9" s="19" t="s">
        <v>94</v>
      </c>
      <c r="K9" s="18" t="s">
        <v>95</v>
      </c>
      <c r="L9" s="18" t="s">
        <v>96</v>
      </c>
      <c r="M9" s="18" t="s">
        <v>97</v>
      </c>
      <c r="N9" s="18" t="s">
        <v>98</v>
      </c>
      <c r="O9" s="19" t="s">
        <v>99</v>
      </c>
      <c r="P9" s="18" t="s">
        <v>100</v>
      </c>
    </row>
    <row r="10" spans="3:17">
      <c r="C10" s="1" t="s">
        <v>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8</v>
      </c>
      <c r="D11" s="25">
        <f>D12+D13+D16</f>
        <v>7379985.7400000002</v>
      </c>
      <c r="E11" s="25">
        <f t="shared" ref="E11:O11" si="0">E12+E13+E16</f>
        <v>9267670.7300000004</v>
      </c>
      <c r="F11" s="25">
        <f t="shared" si="0"/>
        <v>7932530.6600000001</v>
      </c>
      <c r="G11" s="25">
        <f t="shared" si="0"/>
        <v>12557672.08</v>
      </c>
      <c r="H11" s="25">
        <f t="shared" si="0"/>
        <v>9518971.1500000004</v>
      </c>
      <c r="I11" s="25">
        <f t="shared" si="0"/>
        <v>9748047.4800000004</v>
      </c>
      <c r="J11" s="25">
        <f t="shared" si="0"/>
        <v>8163510.0500000007</v>
      </c>
      <c r="K11" s="25">
        <f>K12+K13+K16</f>
        <v>8084615.6899999995</v>
      </c>
      <c r="L11" s="25">
        <f t="shared" si="0"/>
        <v>8630694.629999999</v>
      </c>
      <c r="M11" s="25">
        <f t="shared" si="0"/>
        <v>8546377.8599999994</v>
      </c>
      <c r="N11" s="25">
        <f t="shared" si="0"/>
        <v>21678474.859999999</v>
      </c>
      <c r="O11" s="25">
        <f t="shared" si="0"/>
        <v>9159971.3900000006</v>
      </c>
      <c r="P11" s="25">
        <f>SUM(D11:O11)</f>
        <v>120668522.31999999</v>
      </c>
    </row>
    <row r="12" spans="3:17">
      <c r="C12" s="5" t="s">
        <v>9</v>
      </c>
      <c r="D12" s="24">
        <v>6131690.0899999999</v>
      </c>
      <c r="E12" s="24">
        <v>7939930.2000000002</v>
      </c>
      <c r="F12" s="24">
        <v>6647609.54</v>
      </c>
      <c r="G12" s="24">
        <v>11253730.310000001</v>
      </c>
      <c r="H12" s="24">
        <v>8182729.0999999996</v>
      </c>
      <c r="I12" s="24">
        <v>8383564.1200000001</v>
      </c>
      <c r="J12" s="24">
        <v>6802585.0700000003</v>
      </c>
      <c r="K12" s="24">
        <v>6739217.8899999997</v>
      </c>
      <c r="L12" s="24">
        <v>7273883.6399999997</v>
      </c>
      <c r="M12" s="24">
        <v>7192178.5700000003</v>
      </c>
      <c r="N12" s="24">
        <v>20309062.02</v>
      </c>
      <c r="O12" s="24">
        <v>7788895.3899999997</v>
      </c>
      <c r="P12" s="24">
        <f>SUM(D12:O12)</f>
        <v>104645075.94</v>
      </c>
    </row>
    <row r="13" spans="3:17">
      <c r="C13" s="5" t="s">
        <v>10</v>
      </c>
      <c r="D13" s="24">
        <v>323500</v>
      </c>
      <c r="E13" s="24">
        <v>323500</v>
      </c>
      <c r="F13" s="24">
        <v>323500</v>
      </c>
      <c r="G13" s="24">
        <v>333500</v>
      </c>
      <c r="H13" s="24">
        <v>333500</v>
      </c>
      <c r="I13" s="24">
        <v>333500</v>
      </c>
      <c r="J13" s="24">
        <v>333500</v>
      </c>
      <c r="K13" s="24">
        <v>333500</v>
      </c>
      <c r="L13" s="24">
        <v>333500</v>
      </c>
      <c r="M13" s="24">
        <v>333500</v>
      </c>
      <c r="N13" s="24">
        <v>333500</v>
      </c>
      <c r="O13" s="24">
        <v>333500</v>
      </c>
      <c r="P13" s="24">
        <f>SUM(D13:O13)</f>
        <v>3972000</v>
      </c>
    </row>
    <row r="14" spans="3:17">
      <c r="C14" s="5" t="s">
        <v>11</v>
      </c>
      <c r="Q14" s="17"/>
    </row>
    <row r="15" spans="3:17">
      <c r="C15" s="5" t="s">
        <v>12</v>
      </c>
    </row>
    <row r="16" spans="3:17">
      <c r="C16" s="5" t="s">
        <v>13</v>
      </c>
      <c r="D16" s="24">
        <v>924795.65</v>
      </c>
      <c r="E16" s="24">
        <v>1004240.53</v>
      </c>
      <c r="F16" s="24">
        <v>961421.12</v>
      </c>
      <c r="G16" s="24">
        <v>970441.77</v>
      </c>
      <c r="H16" s="24">
        <v>1002742.05</v>
      </c>
      <c r="I16" s="24">
        <v>1030983.36</v>
      </c>
      <c r="J16" s="24">
        <v>1027424.98</v>
      </c>
      <c r="K16" s="24">
        <v>1011897.8</v>
      </c>
      <c r="L16" s="24">
        <v>1023310.99</v>
      </c>
      <c r="M16" s="24">
        <v>1020699.29</v>
      </c>
      <c r="N16" s="24">
        <v>1035912.84</v>
      </c>
      <c r="O16" s="24">
        <v>1037576</v>
      </c>
      <c r="P16" s="24">
        <f>SUM(D16:O16)</f>
        <v>12051446.379999999</v>
      </c>
    </row>
    <row r="17" spans="3:16">
      <c r="C17" s="3" t="s">
        <v>14</v>
      </c>
      <c r="D17" s="25">
        <f>D18+D19+D20+D21+D22+D23+D24+D25</f>
        <v>1639723.19</v>
      </c>
      <c r="E17" s="25">
        <f t="shared" ref="E17:O17" si="1">E18+E19+E20+E21+E22+E23+E24+E25</f>
        <v>17725395.809999999</v>
      </c>
      <c r="F17" s="25">
        <f t="shared" si="1"/>
        <v>9939267.9600000009</v>
      </c>
      <c r="G17" s="25">
        <f t="shared" si="1"/>
        <v>9942575.1999999993</v>
      </c>
      <c r="H17" s="25">
        <f t="shared" si="1"/>
        <v>13851639.289999999</v>
      </c>
      <c r="I17" s="25">
        <f t="shared" si="1"/>
        <v>11080487.800000001</v>
      </c>
      <c r="J17" s="25">
        <f t="shared" si="1"/>
        <v>11299048.35</v>
      </c>
      <c r="K17" s="25">
        <f>K18+K19+K20+K21+K22+K23+K24+K25+K26</f>
        <v>20993548.240000002</v>
      </c>
      <c r="L17" s="25">
        <f t="shared" si="1"/>
        <v>11309780.26</v>
      </c>
      <c r="M17" s="25">
        <f t="shared" si="1"/>
        <v>11194286.24</v>
      </c>
      <c r="N17" s="25">
        <f>N18+N19+N20+N21+N22+N23+N24+N25</f>
        <v>14096479.140000001</v>
      </c>
      <c r="O17" s="25">
        <f t="shared" si="1"/>
        <v>10777691.120000001</v>
      </c>
      <c r="P17" s="25">
        <f>P18+P19+P20+P21+P22+P23+P24+P25+P26</f>
        <v>143849922.59999999</v>
      </c>
    </row>
    <row r="18" spans="3:16">
      <c r="C18" s="5" t="s">
        <v>15</v>
      </c>
      <c r="D18" s="24">
        <v>1639723.19</v>
      </c>
      <c r="E18" s="24">
        <v>1725395.81</v>
      </c>
      <c r="F18" s="24">
        <v>1939267.96</v>
      </c>
      <c r="G18" s="24">
        <v>1942575.2</v>
      </c>
      <c r="H18" s="24">
        <v>1498173.4</v>
      </c>
      <c r="I18" s="24">
        <v>1859202.33</v>
      </c>
      <c r="J18" s="24">
        <v>1834448.88</v>
      </c>
      <c r="K18" s="24">
        <v>1941086.68</v>
      </c>
      <c r="L18" s="24">
        <v>2087780.79</v>
      </c>
      <c r="M18" s="24">
        <v>1967750.77</v>
      </c>
      <c r="N18" s="24">
        <v>1928627.11</v>
      </c>
      <c r="O18" s="24">
        <v>1314978.8600000001</v>
      </c>
      <c r="P18" s="24">
        <f>SUM(D18:O18)</f>
        <v>21679010.979999997</v>
      </c>
    </row>
    <row r="19" spans="3:16">
      <c r="C19" s="5" t="s">
        <v>16</v>
      </c>
      <c r="K19" s="24">
        <v>542808.19999999995</v>
      </c>
      <c r="N19" s="24">
        <v>435165.32</v>
      </c>
      <c r="O19" s="24">
        <v>236188.79999999999</v>
      </c>
      <c r="P19" s="24">
        <f t="shared" ref="P19:P24" si="2">SUM(D19:O19)</f>
        <v>1214162.32</v>
      </c>
    </row>
    <row r="20" spans="3:16">
      <c r="C20" s="5" t="s">
        <v>17</v>
      </c>
      <c r="K20" s="24">
        <v>2766220</v>
      </c>
      <c r="N20" s="24">
        <v>770055</v>
      </c>
      <c r="P20" s="24">
        <f t="shared" si="2"/>
        <v>3536275</v>
      </c>
    </row>
    <row r="21" spans="3:16">
      <c r="C21" s="5" t="s">
        <v>18</v>
      </c>
      <c r="K21" s="24">
        <v>1696955.19</v>
      </c>
      <c r="N21" s="24">
        <v>172080.24</v>
      </c>
      <c r="P21" s="24">
        <f t="shared" si="2"/>
        <v>1869035.43</v>
      </c>
    </row>
    <row r="22" spans="3:16">
      <c r="C22" s="5" t="s">
        <v>19</v>
      </c>
      <c r="H22" s="24">
        <v>3826429.89</v>
      </c>
      <c r="I22" s="24">
        <v>956607.47</v>
      </c>
      <c r="J22" s="24">
        <v>956607.47</v>
      </c>
      <c r="K22" s="24">
        <v>1326262.2</v>
      </c>
      <c r="L22" s="24">
        <v>956607.47</v>
      </c>
      <c r="M22" s="24">
        <v>956607.47</v>
      </c>
      <c r="N22" s="24">
        <v>1913214.94</v>
      </c>
      <c r="O22" s="24">
        <v>956607.46</v>
      </c>
      <c r="P22" s="24">
        <f t="shared" si="2"/>
        <v>11848944.370000001</v>
      </c>
    </row>
    <row r="23" spans="3:16">
      <c r="C23" s="5" t="s">
        <v>20</v>
      </c>
      <c r="H23" s="24">
        <v>527036</v>
      </c>
      <c r="I23" s="24">
        <v>264678</v>
      </c>
      <c r="J23" s="24">
        <v>507992</v>
      </c>
      <c r="K23" s="24">
        <v>1002314.85</v>
      </c>
      <c r="L23" s="24">
        <v>265392</v>
      </c>
      <c r="M23" s="24">
        <v>269928</v>
      </c>
      <c r="N23" s="24">
        <v>498587.57</v>
      </c>
      <c r="O23" s="24">
        <v>269916</v>
      </c>
      <c r="P23" s="24">
        <f t="shared" si="2"/>
        <v>3605844.42</v>
      </c>
    </row>
    <row r="24" spans="3:16">
      <c r="C24" s="5" t="s">
        <v>21</v>
      </c>
      <c r="K24" s="24">
        <v>1300049.1100000001</v>
      </c>
      <c r="N24" s="24">
        <v>101364.1</v>
      </c>
      <c r="P24" s="24">
        <f t="shared" si="2"/>
        <v>1401413.2100000002</v>
      </c>
    </row>
    <row r="25" spans="3:16">
      <c r="C25" s="5" t="s">
        <v>22</v>
      </c>
      <c r="D25" s="24">
        <v>0</v>
      </c>
      <c r="E25" s="24">
        <v>16000000</v>
      </c>
      <c r="F25" s="24">
        <v>8000000</v>
      </c>
      <c r="G25" s="24">
        <v>8000000</v>
      </c>
      <c r="H25" s="24">
        <v>8000000</v>
      </c>
      <c r="I25" s="24">
        <v>8000000</v>
      </c>
      <c r="J25" s="24">
        <v>8000000</v>
      </c>
      <c r="K25" s="24">
        <v>9222551.5500000007</v>
      </c>
      <c r="L25" s="24">
        <v>8000000</v>
      </c>
      <c r="M25" s="24">
        <v>8000000</v>
      </c>
      <c r="N25" s="24">
        <v>8277384.8600000003</v>
      </c>
      <c r="O25" s="24">
        <v>8000000</v>
      </c>
      <c r="P25" s="24">
        <f>SUM(D25:O25)</f>
        <v>97499936.409999996</v>
      </c>
    </row>
    <row r="26" spans="3:16">
      <c r="C26" s="5" t="s">
        <v>23</v>
      </c>
      <c r="K26" s="24">
        <v>1195300.46</v>
      </c>
      <c r="N26" s="24"/>
      <c r="P26" s="24">
        <f>SUM(D26:O26)</f>
        <v>1195300.46</v>
      </c>
    </row>
    <row r="27" spans="3:16">
      <c r="C27" s="3" t="s">
        <v>24</v>
      </c>
      <c r="D27" s="25">
        <f t="shared" ref="D27:J27" si="3">D28+D29+D30+D31+D32+D33</f>
        <v>0</v>
      </c>
      <c r="E27" s="25">
        <f t="shared" si="3"/>
        <v>0</v>
      </c>
      <c r="F27" s="25">
        <f t="shared" si="3"/>
        <v>125705.01</v>
      </c>
      <c r="G27" s="25">
        <f t="shared" si="3"/>
        <v>0</v>
      </c>
      <c r="H27" s="25">
        <f t="shared" si="3"/>
        <v>0</v>
      </c>
      <c r="I27" s="25">
        <f t="shared" si="3"/>
        <v>0</v>
      </c>
      <c r="J27" s="25">
        <f t="shared" si="3"/>
        <v>0</v>
      </c>
      <c r="K27" s="25">
        <f>K28+K29+K30+K31+K32+K33+K34+K36</f>
        <v>4532742.9800000004</v>
      </c>
      <c r="L27" s="25">
        <f>L28+L29+L30+L31+L32+L33</f>
        <v>0</v>
      </c>
      <c r="N27" s="25">
        <f>N28+N29+N30+N31+N32+N33+N34+N36</f>
        <v>1124367.95</v>
      </c>
      <c r="O27" s="25">
        <f>O28+O29+O30+O31+O32+O33+O34+O36</f>
        <v>6490</v>
      </c>
      <c r="P27" s="25">
        <f>P28+P29+P30+P31+P32+P33+P34+P36</f>
        <v>5789305.9400000004</v>
      </c>
    </row>
    <row r="28" spans="3:16">
      <c r="C28" s="5" t="s">
        <v>25</v>
      </c>
      <c r="K28" s="24">
        <v>581106.11</v>
      </c>
      <c r="N28" s="24">
        <v>83116.009999999995</v>
      </c>
      <c r="P28" s="24">
        <f t="shared" ref="P28:P36" si="4">SUM(D28:O28)</f>
        <v>664222.12</v>
      </c>
    </row>
    <row r="29" spans="3:16">
      <c r="C29" s="5" t="s">
        <v>26</v>
      </c>
      <c r="K29" s="24">
        <v>216596.66</v>
      </c>
      <c r="N29" s="24">
        <v>10482.68</v>
      </c>
      <c r="P29" s="24">
        <f t="shared" si="4"/>
        <v>227079.34</v>
      </c>
    </row>
    <row r="30" spans="3:16">
      <c r="C30" s="5" t="s">
        <v>27</v>
      </c>
      <c r="K30" s="24">
        <v>325163.24</v>
      </c>
      <c r="N30" s="24">
        <v>18439.400000000001</v>
      </c>
      <c r="P30" s="24">
        <f t="shared" si="4"/>
        <v>343602.64</v>
      </c>
    </row>
    <row r="31" spans="3:16">
      <c r="C31" s="5" t="s">
        <v>28</v>
      </c>
      <c r="F31" s="24">
        <v>125705.01</v>
      </c>
      <c r="K31" s="24">
        <v>1225.49</v>
      </c>
      <c r="P31" s="24">
        <f t="shared" si="4"/>
        <v>126930.5</v>
      </c>
    </row>
    <row r="32" spans="3:16">
      <c r="C32" s="5" t="s">
        <v>29</v>
      </c>
      <c r="K32" s="24">
        <v>16971.98</v>
      </c>
      <c r="N32" s="24">
        <v>329593.19</v>
      </c>
      <c r="P32" s="24">
        <f t="shared" si="4"/>
        <v>346565.17</v>
      </c>
    </row>
    <row r="33" spans="3:16">
      <c r="C33" s="5" t="s">
        <v>30</v>
      </c>
      <c r="K33" s="24">
        <v>65135.11</v>
      </c>
      <c r="N33" s="24">
        <v>80973.240000000005</v>
      </c>
      <c r="P33" s="24">
        <f t="shared" si="4"/>
        <v>146108.35</v>
      </c>
    </row>
    <row r="34" spans="3:16">
      <c r="C34" s="5" t="s">
        <v>31</v>
      </c>
      <c r="K34" s="24">
        <v>2102849.2200000002</v>
      </c>
      <c r="N34" s="24">
        <v>529380.81999999995</v>
      </c>
      <c r="P34" s="24">
        <f t="shared" si="4"/>
        <v>2632230.04</v>
      </c>
    </row>
    <row r="35" spans="3:16">
      <c r="C35" s="5" t="s">
        <v>32</v>
      </c>
    </row>
    <row r="36" spans="3:16">
      <c r="C36" s="5" t="s">
        <v>33</v>
      </c>
      <c r="K36" s="24">
        <v>1223695.17</v>
      </c>
      <c r="N36" s="24">
        <v>72382.61</v>
      </c>
      <c r="O36" s="24">
        <v>6490</v>
      </c>
      <c r="P36" s="24">
        <f t="shared" si="4"/>
        <v>1302567.78</v>
      </c>
    </row>
    <row r="37" spans="3:16">
      <c r="C37" s="3" t="s">
        <v>34</v>
      </c>
    </row>
    <row r="38" spans="3:16">
      <c r="C38" s="5" t="s">
        <v>35</v>
      </c>
    </row>
    <row r="39" spans="3:16">
      <c r="C39" s="5" t="s">
        <v>36</v>
      </c>
    </row>
    <row r="40" spans="3:16">
      <c r="C40" s="5" t="s">
        <v>37</v>
      </c>
    </row>
    <row r="41" spans="3:16">
      <c r="C41" s="5" t="s">
        <v>38</v>
      </c>
    </row>
    <row r="42" spans="3:16">
      <c r="C42" s="5" t="s">
        <v>39</v>
      </c>
    </row>
    <row r="43" spans="3:16">
      <c r="C43" s="5" t="s">
        <v>40</v>
      </c>
    </row>
    <row r="44" spans="3:16">
      <c r="C44" s="5" t="s">
        <v>41</v>
      </c>
    </row>
    <row r="45" spans="3:16">
      <c r="C45" s="5" t="s">
        <v>42</v>
      </c>
    </row>
    <row r="46" spans="3:16">
      <c r="C46" s="3" t="s">
        <v>43</v>
      </c>
    </row>
    <row r="47" spans="3:16">
      <c r="C47" s="5" t="s">
        <v>44</v>
      </c>
    </row>
    <row r="48" spans="3:16">
      <c r="C48" s="5" t="s">
        <v>45</v>
      </c>
    </row>
    <row r="49" spans="3:16">
      <c r="C49" s="5" t="s">
        <v>46</v>
      </c>
    </row>
    <row r="50" spans="3:16">
      <c r="C50" s="5" t="s">
        <v>47</v>
      </c>
    </row>
    <row r="51" spans="3:16">
      <c r="C51" s="5" t="s">
        <v>48</v>
      </c>
    </row>
    <row r="52" spans="3:16">
      <c r="C52" s="5" t="s">
        <v>49</v>
      </c>
    </row>
    <row r="53" spans="3:16">
      <c r="C53" s="3" t="s">
        <v>50</v>
      </c>
      <c r="D53" s="26"/>
      <c r="E53" s="26"/>
      <c r="F53" s="26"/>
      <c r="G53" s="25">
        <f>G54</f>
        <v>14950.6</v>
      </c>
      <c r="H53" s="25">
        <f>H55</f>
        <v>99440</v>
      </c>
      <c r="I53" s="26">
        <f>I55</f>
        <v>0</v>
      </c>
      <c r="J53" s="25">
        <f>J54</f>
        <v>65750</v>
      </c>
      <c r="K53" s="25">
        <f>K54</f>
        <v>47436</v>
      </c>
      <c r="L53" s="25">
        <f>L54</f>
        <v>42228.99</v>
      </c>
      <c r="M53" s="26"/>
      <c r="N53" s="25">
        <f>N54</f>
        <v>52434.48</v>
      </c>
      <c r="O53" s="25">
        <f>O54+O55</f>
        <v>9446007.0399999991</v>
      </c>
      <c r="P53" s="25">
        <f>SUM(D53:O53)</f>
        <v>9768247.1099999994</v>
      </c>
    </row>
    <row r="54" spans="3:16">
      <c r="C54" s="5" t="s">
        <v>51</v>
      </c>
      <c r="G54" s="24">
        <v>14950.6</v>
      </c>
      <c r="H54" s="24"/>
      <c r="I54" s="24"/>
      <c r="J54" s="24">
        <v>65750</v>
      </c>
      <c r="K54" s="24">
        <v>47436</v>
      </c>
      <c r="L54" s="24">
        <v>42228.99</v>
      </c>
      <c r="N54" s="24">
        <v>52434.48</v>
      </c>
      <c r="O54" s="24">
        <v>9141058.7899999991</v>
      </c>
      <c r="P54" s="24">
        <f>SUM(D54:O54)</f>
        <v>9363858.8599999994</v>
      </c>
    </row>
    <row r="55" spans="3:16">
      <c r="C55" s="5" t="s">
        <v>52</v>
      </c>
      <c r="H55" s="24">
        <v>99440</v>
      </c>
      <c r="O55" s="24">
        <v>304948.25</v>
      </c>
      <c r="P55" s="24">
        <f>SUM(D55:O55)</f>
        <v>404388.25</v>
      </c>
    </row>
    <row r="56" spans="3:16">
      <c r="C56" s="5" t="s">
        <v>53</v>
      </c>
    </row>
    <row r="57" spans="3:16">
      <c r="C57" s="5" t="s">
        <v>54</v>
      </c>
    </row>
    <row r="58" spans="3:16">
      <c r="C58" s="5" t="s">
        <v>55</v>
      </c>
    </row>
    <row r="59" spans="3:16">
      <c r="C59" s="5" t="s">
        <v>56</v>
      </c>
    </row>
    <row r="60" spans="3:16">
      <c r="C60" s="5" t="s">
        <v>57</v>
      </c>
    </row>
    <row r="61" spans="3:16">
      <c r="C61" s="5" t="s">
        <v>58</v>
      </c>
    </row>
    <row r="62" spans="3:16">
      <c r="C62" s="5" t="s">
        <v>59</v>
      </c>
    </row>
    <row r="63" spans="3:16">
      <c r="C63" s="3" t="s">
        <v>60</v>
      </c>
    </row>
    <row r="64" spans="3:16">
      <c r="C64" s="5" t="s">
        <v>61</v>
      </c>
    </row>
    <row r="65" spans="3:16">
      <c r="C65" s="5" t="s">
        <v>62</v>
      </c>
    </row>
    <row r="66" spans="3:16">
      <c r="C66" s="5" t="s">
        <v>63</v>
      </c>
    </row>
    <row r="67" spans="3:16">
      <c r="C67" s="5" t="s">
        <v>64</v>
      </c>
    </row>
    <row r="68" spans="3:16">
      <c r="C68" s="3" t="s">
        <v>65</v>
      </c>
    </row>
    <row r="69" spans="3:16">
      <c r="C69" s="5" t="s">
        <v>66</v>
      </c>
    </row>
    <row r="70" spans="3:16">
      <c r="C70" s="5" t="s">
        <v>67</v>
      </c>
    </row>
    <row r="71" spans="3:16">
      <c r="C71" s="3" t="s">
        <v>68</v>
      </c>
    </row>
    <row r="72" spans="3:16">
      <c r="C72" s="5" t="s">
        <v>69</v>
      </c>
    </row>
    <row r="73" spans="3:16">
      <c r="C73" s="5" t="s">
        <v>70</v>
      </c>
    </row>
    <row r="74" spans="3:16">
      <c r="C74" s="5" t="s">
        <v>71</v>
      </c>
    </row>
    <row r="75" spans="3:16">
      <c r="C75" s="1" t="s">
        <v>72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3" t="s">
        <v>73</v>
      </c>
    </row>
    <row r="77" spans="3:16">
      <c r="C77" s="5" t="s">
        <v>74</v>
      </c>
    </row>
    <row r="78" spans="3:16">
      <c r="C78" s="5" t="s">
        <v>75</v>
      </c>
    </row>
    <row r="79" spans="3:16">
      <c r="C79" s="3" t="s">
        <v>76</v>
      </c>
    </row>
    <row r="80" spans="3:16">
      <c r="C80" s="5" t="s">
        <v>77</v>
      </c>
    </row>
    <row r="81" spans="3:16">
      <c r="C81" s="5" t="s">
        <v>78</v>
      </c>
    </row>
    <row r="82" spans="3:16">
      <c r="C82" s="3" t="s">
        <v>79</v>
      </c>
    </row>
    <row r="83" spans="3:16">
      <c r="C83" s="5" t="s">
        <v>80</v>
      </c>
    </row>
    <row r="84" spans="3:16">
      <c r="C84" s="9" t="s">
        <v>81</v>
      </c>
      <c r="D84" s="27">
        <f>D11+D17+D25+D53</f>
        <v>9019708.9299999997</v>
      </c>
      <c r="E84" s="27">
        <f t="shared" ref="E84:J84" si="5">E53+E17+E11</f>
        <v>26993066.539999999</v>
      </c>
      <c r="F84" s="27">
        <f>F53+F17+F11+F27</f>
        <v>17997503.630000003</v>
      </c>
      <c r="G84" s="27">
        <f t="shared" si="5"/>
        <v>22515197.879999999</v>
      </c>
      <c r="H84" s="27">
        <f t="shared" si="5"/>
        <v>23470050.439999998</v>
      </c>
      <c r="I84" s="27">
        <f t="shared" si="5"/>
        <v>20828535.280000001</v>
      </c>
      <c r="J84" s="27">
        <f t="shared" si="5"/>
        <v>19528308.399999999</v>
      </c>
      <c r="K84" s="27">
        <f>K53+K27+K17+K11</f>
        <v>33658342.910000004</v>
      </c>
      <c r="L84" s="27">
        <f>L53+L17+L11</f>
        <v>19982703.879999999</v>
      </c>
      <c r="M84" s="27">
        <f>M53+M17+M11</f>
        <v>19740664.100000001</v>
      </c>
      <c r="N84" s="27">
        <f>N53+N17+N11+N27</f>
        <v>36951756.430000007</v>
      </c>
      <c r="O84" s="27">
        <f>O11+O17+O53+O27</f>
        <v>29390159.550000001</v>
      </c>
      <c r="P84" s="27">
        <f>P53+P27+P17+P11</f>
        <v>280075997.97000003</v>
      </c>
    </row>
    <row r="91" spans="3:16" ht="18.75">
      <c r="C91" s="31" t="s">
        <v>102</v>
      </c>
      <c r="D91" s="30"/>
      <c r="E91" s="30"/>
      <c r="F91" s="30"/>
      <c r="G91" s="31" t="s">
        <v>103</v>
      </c>
      <c r="I91" s="32"/>
      <c r="K91" s="33"/>
      <c r="L91" s="30"/>
    </row>
    <row r="92" spans="3:16" ht="18.75">
      <c r="C92" s="34" t="s">
        <v>104</v>
      </c>
      <c r="D92" s="32"/>
      <c r="E92" s="30"/>
      <c r="F92" s="30"/>
      <c r="G92" s="34" t="s">
        <v>104</v>
      </c>
      <c r="I92" s="34"/>
      <c r="J92" s="30"/>
      <c r="K92" s="30"/>
      <c r="L92" s="30"/>
    </row>
    <row r="93" spans="3:16" ht="18.75">
      <c r="C93" s="32" t="s">
        <v>105</v>
      </c>
      <c r="D93" s="32"/>
      <c r="E93" s="30"/>
      <c r="F93" s="30"/>
      <c r="G93" s="32" t="s">
        <v>106</v>
      </c>
      <c r="I93" s="32"/>
      <c r="J93" s="30"/>
      <c r="K93" s="30"/>
      <c r="L93" s="30"/>
    </row>
    <row r="94" spans="3:16" ht="18.75">
      <c r="C94" s="32" t="s">
        <v>107</v>
      </c>
      <c r="D94" s="32"/>
      <c r="E94" s="30"/>
      <c r="F94" s="30"/>
      <c r="G94" s="32" t="s">
        <v>108</v>
      </c>
      <c r="I94" s="32"/>
      <c r="J94" s="30"/>
      <c r="K94" s="30"/>
      <c r="L94" s="30"/>
    </row>
    <row r="95" spans="3:16" ht="18.75">
      <c r="E95" s="30"/>
      <c r="F95" s="30"/>
      <c r="G95" s="30"/>
      <c r="I95" s="30"/>
      <c r="J95" s="30"/>
      <c r="K95" s="30"/>
      <c r="L95" s="30"/>
    </row>
    <row r="96" spans="3:16" ht="18.75">
      <c r="C96" s="32"/>
    </row>
  </sheetData>
  <mergeCells count="5">
    <mergeCell ref="C4:P4"/>
    <mergeCell ref="C5:P5"/>
    <mergeCell ref="C6:P6"/>
    <mergeCell ref="C7:P7"/>
    <mergeCell ref="C3:P3"/>
  </mergeCells>
  <pageMargins left="0.11811023622047245" right="0.11811023622047245" top="0.15748031496062992" bottom="0.15748031496062992" header="0.31496062992125984" footer="0.31496062992125984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Mariela Gomez De Leon</cp:lastModifiedBy>
  <cp:revision/>
  <dcterms:created xsi:type="dcterms:W3CDTF">2021-07-29T18:58:50Z</dcterms:created>
  <dcterms:modified xsi:type="dcterms:W3CDTF">2022-01-06T19:19:57Z</dcterms:modified>
  <cp:category/>
  <cp:contentStatus/>
</cp:coreProperties>
</file>