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bookViews>
    <workbookView xWindow="0" yWindow="0" windowWidth="28800" windowHeight="12435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4" i="2" l="1"/>
  <c r="E38" i="2"/>
  <c r="E18" i="2"/>
  <c r="P55" i="3"/>
  <c r="N27" i="3"/>
  <c r="N17" i="3"/>
  <c r="N84" i="3" s="1"/>
  <c r="N53" i="3"/>
  <c r="N11" i="3"/>
  <c r="K17" i="3"/>
  <c r="K11" i="3"/>
  <c r="K27" i="3"/>
  <c r="M84" i="3"/>
  <c r="M11" i="3"/>
  <c r="P36" i="3"/>
  <c r="P34" i="3"/>
  <c r="P33" i="3"/>
  <c r="P32" i="3"/>
  <c r="P31" i="3"/>
  <c r="P30" i="3"/>
  <c r="P29" i="3"/>
  <c r="P28" i="3"/>
  <c r="J84" i="3"/>
  <c r="I84" i="3"/>
  <c r="H84" i="3"/>
  <c r="G84" i="3"/>
  <c r="E84" i="3"/>
  <c r="L84" i="3"/>
  <c r="O84" i="3"/>
  <c r="D84" i="3"/>
  <c r="L53" i="3"/>
  <c r="K53" i="3"/>
  <c r="J53" i="3"/>
  <c r="I53" i="3"/>
  <c r="H53" i="3"/>
  <c r="P54" i="3"/>
  <c r="G53" i="3"/>
  <c r="L27" i="3"/>
  <c r="J27" i="3"/>
  <c r="I27" i="3"/>
  <c r="H27" i="3"/>
  <c r="G27" i="3"/>
  <c r="F27" i="3"/>
  <c r="F84" i="3" s="1"/>
  <c r="E27" i="3"/>
  <c r="D27" i="3"/>
  <c r="P26" i="3"/>
  <c r="O17" i="3"/>
  <c r="M17" i="3"/>
  <c r="L17" i="3"/>
  <c r="J17" i="3"/>
  <c r="I17" i="3"/>
  <c r="H17" i="3"/>
  <c r="G17" i="3"/>
  <c r="F17" i="3"/>
  <c r="E17" i="3"/>
  <c r="D17" i="3"/>
  <c r="P25" i="3"/>
  <c r="P24" i="3"/>
  <c r="P23" i="3"/>
  <c r="P22" i="3"/>
  <c r="P21" i="3"/>
  <c r="P20" i="3"/>
  <c r="P19" i="3"/>
  <c r="P18" i="3"/>
  <c r="L11" i="3"/>
  <c r="J11" i="3"/>
  <c r="I11" i="3"/>
  <c r="H11" i="3"/>
  <c r="G11" i="3"/>
  <c r="F11" i="3"/>
  <c r="E11" i="3"/>
  <c r="D11" i="3"/>
  <c r="P16" i="3"/>
  <c r="P13" i="3"/>
  <c r="P12" i="3"/>
  <c r="R56" i="2"/>
  <c r="R55" i="2"/>
  <c r="J54" i="2"/>
  <c r="Q54" i="2"/>
  <c r="P54" i="2"/>
  <c r="O54" i="2"/>
  <c r="N54" i="2"/>
  <c r="M54" i="2"/>
  <c r="L54" i="2"/>
  <c r="K54" i="2"/>
  <c r="R31" i="2"/>
  <c r="R37" i="2"/>
  <c r="R35" i="2"/>
  <c r="R34" i="2"/>
  <c r="R33" i="2"/>
  <c r="R32" i="2"/>
  <c r="R30" i="2"/>
  <c r="R29" i="2"/>
  <c r="R27" i="2"/>
  <c r="R25" i="2"/>
  <c r="R22" i="2"/>
  <c r="R21" i="2"/>
  <c r="R20" i="2"/>
  <c r="M18" i="2"/>
  <c r="R26" i="2"/>
  <c r="R24" i="2"/>
  <c r="R23" i="2"/>
  <c r="R19" i="2"/>
  <c r="R17" i="2"/>
  <c r="R14" i="2"/>
  <c r="R13" i="2"/>
  <c r="I54" i="2"/>
  <c r="H54" i="2"/>
  <c r="G54" i="2"/>
  <c r="F54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Q28" i="2"/>
  <c r="P28" i="2"/>
  <c r="O28" i="2"/>
  <c r="N28" i="2"/>
  <c r="M28" i="2"/>
  <c r="L28" i="2"/>
  <c r="K28" i="2"/>
  <c r="J28" i="2"/>
  <c r="I28" i="2"/>
  <c r="H28" i="2"/>
  <c r="G28" i="2"/>
  <c r="F28" i="2"/>
  <c r="Q18" i="2"/>
  <c r="P18" i="2"/>
  <c r="O18" i="2"/>
  <c r="N18" i="2"/>
  <c r="L18" i="2"/>
  <c r="K18" i="2"/>
  <c r="J18" i="2"/>
  <c r="I18" i="2"/>
  <c r="H18" i="2"/>
  <c r="G18" i="2"/>
  <c r="F18" i="2"/>
  <c r="Q12" i="2"/>
  <c r="P12" i="2"/>
  <c r="O12" i="2"/>
  <c r="N12" i="2"/>
  <c r="M12" i="2"/>
  <c r="L12" i="2"/>
  <c r="K12" i="2"/>
  <c r="J12" i="2"/>
  <c r="I12" i="2"/>
  <c r="H12" i="2"/>
  <c r="G12" i="2"/>
  <c r="F12" i="2"/>
  <c r="D85" i="2"/>
  <c r="D54" i="2"/>
  <c r="D38" i="2"/>
  <c r="E28" i="2"/>
  <c r="D28" i="2"/>
  <c r="D18" i="2"/>
  <c r="D12" i="2"/>
  <c r="E12" i="2"/>
  <c r="E17" i="2"/>
  <c r="R54" i="2" l="1"/>
  <c r="E85" i="2"/>
  <c r="K84" i="3"/>
  <c r="P27" i="3"/>
  <c r="P11" i="3"/>
  <c r="P17" i="3"/>
  <c r="P53" i="3"/>
  <c r="R28" i="2"/>
  <c r="H85" i="2"/>
  <c r="I85" i="2"/>
  <c r="R18" i="2"/>
  <c r="Q85" i="2"/>
  <c r="K85" i="2"/>
  <c r="O85" i="2"/>
  <c r="P85" i="2"/>
  <c r="J85" i="2"/>
  <c r="N85" i="2"/>
  <c r="M85" i="2"/>
  <c r="L85" i="2"/>
  <c r="G85" i="2"/>
  <c r="F85" i="2"/>
  <c r="R12" i="2"/>
  <c r="E85" i="1"/>
  <c r="D85" i="1"/>
  <c r="E54" i="1"/>
  <c r="D54" i="1"/>
  <c r="E38" i="1"/>
  <c r="D38" i="1"/>
  <c r="E28" i="1"/>
  <c r="D28" i="1"/>
  <c r="E18" i="1"/>
  <c r="D18" i="1"/>
  <c r="E19" i="1"/>
  <c r="E12" i="1"/>
  <c r="D12" i="1"/>
  <c r="P84" i="3" l="1"/>
  <c r="R85" i="2"/>
</calcChain>
</file>

<file path=xl/sharedStrings.xml><?xml version="1.0" encoding="utf-8"?>
<sst xmlns="http://schemas.openxmlformats.org/spreadsheetml/2006/main" count="274" uniqueCount="102">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</sst>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15</xdr:col>
      <xdr:colOff>123826</xdr:colOff>
      <xdr:row>2</xdr:row>
      <xdr:rowOff>133350</xdr:rowOff>
    </xdr:from>
    <xdr:to>
      <xdr:col>17</xdr:col>
      <xdr:colOff>638176</xdr:colOff>
      <xdr:row>5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3776" y="514350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647701</xdr:colOff>
      <xdr:row>2</xdr:row>
      <xdr:rowOff>171450</xdr:rowOff>
    </xdr:from>
    <xdr:to>
      <xdr:col>15</xdr:col>
      <xdr:colOff>990601</xdr:colOff>
      <xdr:row>6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1" y="552450"/>
          <a:ext cx="2124075" cy="876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93"/>
  <sheetViews>
    <sheetView showGridLines="0" topLeftCell="A43" workbookViewId="0">
      <selection activeCell="C3" sqref="C3:E3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98</v>
      </c>
      <c r="D3" s="40"/>
      <c r="E3" s="40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99</v>
      </c>
      <c r="D4" s="40"/>
      <c r="E4" s="40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2021</v>
      </c>
      <c r="D5" s="47"/>
      <c r="E5" s="47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111851635</v>
      </c>
      <c r="E12" s="4">
        <f>E13+E14+E17</f>
        <v>111851635</v>
      </c>
      <c r="F12" s="8"/>
    </row>
    <row r="13" spans="2:16" x14ac:dyDescent="0.25">
      <c r="C13" s="5" t="s">
        <v>2</v>
      </c>
      <c r="D13" s="6">
        <v>95050369</v>
      </c>
      <c r="E13" s="6">
        <v>95050369</v>
      </c>
      <c r="F13" s="8"/>
    </row>
    <row r="14" spans="2:16" x14ac:dyDescent="0.25">
      <c r="C14" s="5" t="s">
        <v>3</v>
      </c>
      <c r="D14" s="6">
        <v>3882000</v>
      </c>
      <c r="E14" s="6">
        <v>3882000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12919266</v>
      </c>
      <c r="F17" s="8"/>
    </row>
    <row r="18" spans="3:6" x14ac:dyDescent="0.25">
      <c r="C18" s="3" t="s">
        <v>7</v>
      </c>
      <c r="D18" s="4">
        <f>D19+D20+D21+D22+D23+D24+D25+D26</f>
        <v>146875245</v>
      </c>
      <c r="E18" s="4">
        <f>E19+E20+E21+E22+E23+E24+E25+E26</f>
        <v>146875245</v>
      </c>
      <c r="F18" s="8"/>
    </row>
    <row r="19" spans="3:6" x14ac:dyDescent="0.25">
      <c r="C19" s="5" t="s">
        <v>8</v>
      </c>
      <c r="D19" s="6">
        <v>19150000</v>
      </c>
      <c r="E19" s="6">
        <f>D19</f>
        <v>19150000</v>
      </c>
      <c r="F19" s="8"/>
    </row>
    <row r="20" spans="3:6" x14ac:dyDescent="0.25">
      <c r="C20" s="5" t="s">
        <v>9</v>
      </c>
      <c r="D20" s="6">
        <v>1600000</v>
      </c>
      <c r="E20" s="6">
        <v>1600000</v>
      </c>
      <c r="F20" s="8"/>
    </row>
    <row r="21" spans="3:6" x14ac:dyDescent="0.25">
      <c r="C21" s="5" t="s">
        <v>10</v>
      </c>
      <c r="D21" s="6">
        <v>1300000</v>
      </c>
      <c r="E21" s="6">
        <v>1300000</v>
      </c>
      <c r="F21" s="8"/>
    </row>
    <row r="22" spans="3:6" x14ac:dyDescent="0.25">
      <c r="C22" s="5" t="s">
        <v>11</v>
      </c>
      <c r="D22" s="6">
        <v>550000</v>
      </c>
      <c r="E22" s="6">
        <v>550000</v>
      </c>
      <c r="F22" s="8"/>
    </row>
    <row r="23" spans="3:6" x14ac:dyDescent="0.25">
      <c r="C23" s="5" t="s">
        <v>12</v>
      </c>
      <c r="D23" s="6">
        <v>15079280</v>
      </c>
      <c r="E23" s="6">
        <v>15079280</v>
      </c>
    </row>
    <row r="24" spans="3:6" x14ac:dyDescent="0.25">
      <c r="C24" s="5" t="s">
        <v>13</v>
      </c>
      <c r="D24" s="6">
        <v>1300000</v>
      </c>
      <c r="E24" s="6">
        <v>1300000</v>
      </c>
    </row>
    <row r="25" spans="3:6" x14ac:dyDescent="0.25">
      <c r="C25" s="5" t="s">
        <v>14</v>
      </c>
      <c r="D25" s="6">
        <v>5400000</v>
      </c>
      <c r="E25" s="6">
        <v>5400000</v>
      </c>
    </row>
    <row r="26" spans="3:6" x14ac:dyDescent="0.25">
      <c r="C26" s="5" t="s">
        <v>15</v>
      </c>
      <c r="D26" s="6">
        <v>102495965</v>
      </c>
      <c r="E26" s="6">
        <v>102495965</v>
      </c>
    </row>
    <row r="27" spans="3:6" x14ac:dyDescent="0.25">
      <c r="C27" s="5" t="s">
        <v>16</v>
      </c>
      <c r="D27" s="6"/>
    </row>
    <row r="28" spans="3:6" x14ac:dyDescent="0.25">
      <c r="C28" s="3" t="s">
        <v>17</v>
      </c>
      <c r="D28" s="4">
        <f>D29+D30+D31+D32+D33+D34+D35+D37</f>
        <v>37420013</v>
      </c>
      <c r="E28" s="4">
        <f>E29+E30+E31+E32+E33+E34+E35+E37</f>
        <v>37420013</v>
      </c>
    </row>
    <row r="29" spans="3:6" x14ac:dyDescent="0.25">
      <c r="C29" s="5" t="s">
        <v>18</v>
      </c>
      <c r="D29" s="6">
        <v>4010000</v>
      </c>
      <c r="E29" s="6">
        <v>4010000</v>
      </c>
    </row>
    <row r="30" spans="3:6" x14ac:dyDescent="0.25">
      <c r="C30" s="5" t="s">
        <v>19</v>
      </c>
      <c r="D30" s="6">
        <v>900000</v>
      </c>
      <c r="E30" s="6">
        <v>900000</v>
      </c>
    </row>
    <row r="31" spans="3:6" x14ac:dyDescent="0.25">
      <c r="C31" s="5" t="s">
        <v>20</v>
      </c>
      <c r="D31" s="6">
        <v>925000</v>
      </c>
      <c r="E31" s="6">
        <v>925000</v>
      </c>
    </row>
    <row r="32" spans="3:6" x14ac:dyDescent="0.25">
      <c r="C32" s="5" t="s">
        <v>21</v>
      </c>
      <c r="D32" s="6">
        <v>660000</v>
      </c>
      <c r="E32" s="6">
        <v>660000</v>
      </c>
    </row>
    <row r="33" spans="3:5" x14ac:dyDescent="0.25">
      <c r="C33" s="5" t="s">
        <v>22</v>
      </c>
      <c r="D33" s="6">
        <v>1000000</v>
      </c>
      <c r="E33" s="6">
        <v>1000000</v>
      </c>
    </row>
    <row r="34" spans="3:5" x14ac:dyDescent="0.25">
      <c r="C34" s="5" t="s">
        <v>23</v>
      </c>
      <c r="D34" s="6">
        <v>342000</v>
      </c>
      <c r="E34" s="6">
        <v>342000</v>
      </c>
    </row>
    <row r="35" spans="3:5" x14ac:dyDescent="0.25">
      <c r="C35" s="5" t="s">
        <v>24</v>
      </c>
      <c r="D35" s="6">
        <v>7200000</v>
      </c>
      <c r="E35" s="6">
        <v>7200000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22383013</v>
      </c>
      <c r="E37" s="6">
        <v>22383013</v>
      </c>
    </row>
    <row r="38" spans="3:5" x14ac:dyDescent="0.25">
      <c r="C38" s="3" t="s">
        <v>27</v>
      </c>
      <c r="D38" s="4">
        <f>D39</f>
        <v>400000</v>
      </c>
      <c r="E38" s="6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5600000</v>
      </c>
      <c r="E54" s="4">
        <f>E55+E58+E59</f>
        <v>5600000</v>
      </c>
    </row>
    <row r="55" spans="3:5" x14ac:dyDescent="0.25">
      <c r="C55" s="5" t="s">
        <v>44</v>
      </c>
      <c r="D55" s="6">
        <v>2000000</v>
      </c>
      <c r="E55" s="6">
        <v>2000000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3500000</v>
      </c>
    </row>
    <row r="59" spans="3:5" x14ac:dyDescent="0.25">
      <c r="C59" s="5" t="s">
        <v>48</v>
      </c>
      <c r="D59" s="6">
        <v>100000</v>
      </c>
      <c r="E59" s="6">
        <v>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302146893</v>
      </c>
      <c r="E85" s="27">
        <f>E54+E38+E28+E18+E12</f>
        <v>302146893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5"/>
  <sheetViews>
    <sheetView showGridLines="0" tabSelected="1" topLeftCell="A70" workbookViewId="0">
      <selection activeCell="M96" sqref="M96"/>
    </sheetView>
  </sheetViews>
  <sheetFormatPr defaultColWidth="11.42578125" defaultRowHeight="15" x14ac:dyDescent="0.25"/>
  <cols>
    <col min="1" max="1" width="4" customWidth="1"/>
    <col min="2" max="2" width="3.140625" customWidth="1"/>
    <col min="3" max="3" width="76.42578125" customWidth="1"/>
    <col min="4" max="4" width="17.5703125" customWidth="1"/>
    <col min="5" max="5" width="16.7109375" customWidth="1"/>
    <col min="6" max="6" width="12.140625" customWidth="1"/>
    <col min="7" max="7" width="13.140625" customWidth="1"/>
    <col min="8" max="8" width="13.28515625" customWidth="1"/>
    <col min="9" max="9" width="13.28515625" bestFit="1" customWidth="1"/>
    <col min="10" max="10" width="13.7109375" customWidth="1"/>
    <col min="11" max="11" width="13" customWidth="1"/>
    <col min="12" max="12" width="12.85546875" customWidth="1"/>
    <col min="13" max="13" width="13.140625" customWidth="1"/>
    <col min="14" max="14" width="12.85546875" customWidth="1"/>
    <col min="15" max="15" width="14" customWidth="1"/>
    <col min="16" max="16" width="12.7109375" bestFit="1" customWidth="1"/>
    <col min="18" max="18" width="15.5703125" customWidth="1"/>
  </cols>
  <sheetData>
    <row r="3" spans="3:19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100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66</v>
      </c>
      <c r="D9" s="44" t="s">
        <v>94</v>
      </c>
      <c r="E9" s="44" t="s">
        <v>93</v>
      </c>
      <c r="F9" s="48" t="s">
        <v>91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9">
        <f>D13+D14+D17</f>
        <v>111851635</v>
      </c>
      <c r="E12" s="29">
        <f>E13+E14+E17</f>
        <v>123850529.74000001</v>
      </c>
      <c r="F12" s="29">
        <f t="shared" ref="F12:Q12" si="0">F13+F14+F17</f>
        <v>7379985.7400000002</v>
      </c>
      <c r="G12" s="29">
        <f t="shared" si="0"/>
        <v>9267670.7300000004</v>
      </c>
      <c r="H12" s="29">
        <f t="shared" si="0"/>
        <v>7932530.6600000001</v>
      </c>
      <c r="I12" s="29">
        <f t="shared" si="0"/>
        <v>12557672.08</v>
      </c>
      <c r="J12" s="29">
        <f t="shared" si="0"/>
        <v>9518971.1500000004</v>
      </c>
      <c r="K12" s="29">
        <f t="shared" si="0"/>
        <v>9748047.4800000004</v>
      </c>
      <c r="L12" s="29">
        <f t="shared" si="0"/>
        <v>8163510.0500000007</v>
      </c>
      <c r="M12" s="29">
        <f t="shared" si="0"/>
        <v>8084615.6899999995</v>
      </c>
      <c r="N12" s="29">
        <f t="shared" si="0"/>
        <v>8630694.629999999</v>
      </c>
      <c r="O12" s="29">
        <f t="shared" si="0"/>
        <v>8546377.8599999994</v>
      </c>
      <c r="P12" s="29">
        <f t="shared" si="0"/>
        <v>21678474.859999999</v>
      </c>
      <c r="Q12" s="29">
        <f t="shared" si="0"/>
        <v>0</v>
      </c>
      <c r="R12" s="29">
        <f>SUM(F12:Q12)</f>
        <v>111508550.92999999</v>
      </c>
    </row>
    <row r="13" spans="3:19" x14ac:dyDescent="0.25">
      <c r="C13" s="5" t="s">
        <v>2</v>
      </c>
      <c r="D13" s="28">
        <v>95050369</v>
      </c>
      <c r="E13" s="28">
        <v>100281993.12</v>
      </c>
      <c r="F13" s="28">
        <v>6131690.0899999999</v>
      </c>
      <c r="G13" s="28">
        <v>7939930.2000000002</v>
      </c>
      <c r="H13" s="28">
        <v>6647609.54</v>
      </c>
      <c r="I13" s="28">
        <v>11253730.310000001</v>
      </c>
      <c r="J13" s="28">
        <v>8182729.0999999996</v>
      </c>
      <c r="K13" s="28">
        <v>8383564.1200000001</v>
      </c>
      <c r="L13" s="28">
        <v>6802585.0700000003</v>
      </c>
      <c r="M13" s="28">
        <v>6739217.8899999997</v>
      </c>
      <c r="N13" s="28">
        <v>7273883.6399999997</v>
      </c>
      <c r="O13" s="28">
        <v>7192178.5700000003</v>
      </c>
      <c r="P13" s="28">
        <v>20309062.02</v>
      </c>
      <c r="Q13" s="28"/>
      <c r="R13" s="28">
        <f>SUM(F13:Q13)</f>
        <v>96856180.549999997</v>
      </c>
    </row>
    <row r="14" spans="3:19" x14ac:dyDescent="0.25">
      <c r="C14" s="5" t="s">
        <v>3</v>
      </c>
      <c r="D14" s="28">
        <v>3882000</v>
      </c>
      <c r="E14" s="28">
        <v>10649270.619999999</v>
      </c>
      <c r="F14" s="28">
        <v>323500</v>
      </c>
      <c r="G14" s="28">
        <v>323500</v>
      </c>
      <c r="H14" s="28">
        <v>323500</v>
      </c>
      <c r="I14" s="28">
        <v>333500</v>
      </c>
      <c r="J14" s="28">
        <v>333500</v>
      </c>
      <c r="K14" s="28">
        <v>333500</v>
      </c>
      <c r="L14" s="28">
        <v>333500</v>
      </c>
      <c r="M14" s="28">
        <v>333500</v>
      </c>
      <c r="N14" s="28">
        <v>333500</v>
      </c>
      <c r="O14" s="28">
        <v>333500</v>
      </c>
      <c r="P14" s="28">
        <v>333500</v>
      </c>
      <c r="Q14" s="28"/>
      <c r="R14" s="28">
        <f>SUM(F14:Q14)</f>
        <v>3638500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7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3:18" x14ac:dyDescent="0.25">
      <c r="C17" s="5" t="s">
        <v>6</v>
      </c>
      <c r="D17" s="28">
        <v>12919266</v>
      </c>
      <c r="E17" s="28">
        <f>D17</f>
        <v>12919266</v>
      </c>
      <c r="F17" s="28">
        <v>924795.65</v>
      </c>
      <c r="G17" s="28">
        <v>1004240.53</v>
      </c>
      <c r="H17" s="28">
        <v>961421.12</v>
      </c>
      <c r="I17" s="28">
        <v>970441.77</v>
      </c>
      <c r="J17" s="28">
        <v>1002742.05</v>
      </c>
      <c r="K17" s="28">
        <v>1030983.36</v>
      </c>
      <c r="L17" s="28">
        <v>1027424.98</v>
      </c>
      <c r="M17" s="28">
        <v>1011897.8</v>
      </c>
      <c r="N17" s="28">
        <v>1023310.99</v>
      </c>
      <c r="O17" s="28">
        <v>1020699.29</v>
      </c>
      <c r="P17" s="28">
        <v>1035912.84</v>
      </c>
      <c r="Q17" s="28"/>
      <c r="R17" s="28">
        <f>SUM(F17:Q17)</f>
        <v>11013870.379999999</v>
      </c>
    </row>
    <row r="18" spans="3:18" x14ac:dyDescent="0.25">
      <c r="C18" s="3" t="s">
        <v>7</v>
      </c>
      <c r="D18" s="29">
        <f>D19+D20+D21+D22+D23+D24+D25+D26</f>
        <v>146875245</v>
      </c>
      <c r="E18" s="29">
        <f>E19+E20+E21+E22+E23+E24+E25+E26+E27</f>
        <v>155992578.55000001</v>
      </c>
      <c r="F18" s="29">
        <f t="shared" ref="F18:Q18" si="1">F19+F20+F21+F22+F23+F24+F25+F26</f>
        <v>1639723.19</v>
      </c>
      <c r="G18" s="29">
        <f t="shared" si="1"/>
        <v>17725395.809999999</v>
      </c>
      <c r="H18" s="29">
        <f t="shared" si="1"/>
        <v>9939267.9600000009</v>
      </c>
      <c r="I18" s="29">
        <f t="shared" si="1"/>
        <v>9942575.1999999993</v>
      </c>
      <c r="J18" s="29">
        <f t="shared" si="1"/>
        <v>13851639.289999999</v>
      </c>
      <c r="K18" s="29">
        <f t="shared" si="1"/>
        <v>11080487.800000001</v>
      </c>
      <c r="L18" s="29">
        <f t="shared" si="1"/>
        <v>11299048.35</v>
      </c>
      <c r="M18" s="29">
        <f>M19+M20+M21+M22+M23+M24+M25+M26+M27</f>
        <v>20993548.240000002</v>
      </c>
      <c r="N18" s="29">
        <f t="shared" si="1"/>
        <v>11309780.26</v>
      </c>
      <c r="O18" s="29">
        <f t="shared" si="1"/>
        <v>11194286.24</v>
      </c>
      <c r="P18" s="29">
        <f t="shared" si="1"/>
        <v>14096479.140000001</v>
      </c>
      <c r="Q18" s="29">
        <f t="shared" si="1"/>
        <v>0</v>
      </c>
      <c r="R18" s="29">
        <f>SUM(F18:Q18)</f>
        <v>133072231.48</v>
      </c>
    </row>
    <row r="19" spans="3:18" x14ac:dyDescent="0.25">
      <c r="C19" s="5" t="s">
        <v>8</v>
      </c>
      <c r="D19" s="28">
        <v>19150000</v>
      </c>
      <c r="E19" s="28">
        <v>21347880.609999999</v>
      </c>
      <c r="F19" s="28">
        <v>1639723.19</v>
      </c>
      <c r="G19" s="28">
        <v>1725395.81</v>
      </c>
      <c r="H19" s="28">
        <v>1939267.96</v>
      </c>
      <c r="I19" s="28">
        <v>1942575.2</v>
      </c>
      <c r="J19" s="28">
        <v>1498173.4</v>
      </c>
      <c r="K19" s="28">
        <v>1859202.33</v>
      </c>
      <c r="L19" s="28">
        <v>1834448.88</v>
      </c>
      <c r="M19" s="28">
        <v>1941086.68</v>
      </c>
      <c r="N19" s="28">
        <v>2087780.79</v>
      </c>
      <c r="O19" s="28">
        <v>1967750.77</v>
      </c>
      <c r="P19" s="28">
        <v>1928627.11</v>
      </c>
      <c r="Q19" s="28"/>
      <c r="R19" s="28">
        <f>SUM(F19:Q19)</f>
        <v>20364032.119999997</v>
      </c>
    </row>
    <row r="20" spans="3:18" x14ac:dyDescent="0.25">
      <c r="C20" s="5" t="s">
        <v>9</v>
      </c>
      <c r="D20" s="28">
        <v>1600000</v>
      </c>
      <c r="E20" s="28">
        <v>2070783.2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542808.19999999995</v>
      </c>
      <c r="N20" s="28">
        <v>0</v>
      </c>
      <c r="O20" s="28">
        <v>0</v>
      </c>
      <c r="P20" s="28">
        <v>435165.32</v>
      </c>
      <c r="Q20" s="28"/>
      <c r="R20" s="28">
        <f t="shared" ref="R20:R22" si="2">SUM(F20:Q20)</f>
        <v>977973.52</v>
      </c>
    </row>
    <row r="21" spans="3:18" x14ac:dyDescent="0.25">
      <c r="C21" s="5" t="s">
        <v>10</v>
      </c>
      <c r="D21" s="28">
        <v>1300000</v>
      </c>
      <c r="E21" s="28">
        <v>7402496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2766220</v>
      </c>
      <c r="N21" s="28">
        <v>0</v>
      </c>
      <c r="O21" s="28">
        <v>0</v>
      </c>
      <c r="P21" s="28">
        <v>770055</v>
      </c>
      <c r="Q21" s="28"/>
      <c r="R21" s="28">
        <f t="shared" si="2"/>
        <v>3536275</v>
      </c>
    </row>
    <row r="22" spans="3:18" x14ac:dyDescent="0.25">
      <c r="C22" s="5" t="s">
        <v>11</v>
      </c>
      <c r="D22" s="28">
        <v>550000</v>
      </c>
      <c r="E22" s="28">
        <v>3579142.19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1696955.19</v>
      </c>
      <c r="N22" s="28">
        <v>0</v>
      </c>
      <c r="O22" s="28">
        <v>0</v>
      </c>
      <c r="P22" s="28">
        <v>172080.24</v>
      </c>
      <c r="Q22" s="28"/>
      <c r="R22" s="28">
        <f t="shared" si="2"/>
        <v>1869035.43</v>
      </c>
    </row>
    <row r="23" spans="3:18" x14ac:dyDescent="0.25">
      <c r="C23" s="5" t="s">
        <v>12</v>
      </c>
      <c r="D23" s="28">
        <v>15079280</v>
      </c>
      <c r="E23" s="28">
        <v>12230302.73</v>
      </c>
      <c r="F23" s="28">
        <v>0</v>
      </c>
      <c r="G23" s="28">
        <v>0</v>
      </c>
      <c r="H23" s="28">
        <v>0</v>
      </c>
      <c r="I23" s="28">
        <v>0</v>
      </c>
      <c r="J23" s="28">
        <v>3826429.89</v>
      </c>
      <c r="K23" s="28">
        <v>956607.47</v>
      </c>
      <c r="L23" s="28">
        <v>956607.47</v>
      </c>
      <c r="M23" s="28">
        <v>1326262.2</v>
      </c>
      <c r="N23" s="28">
        <v>956607.47</v>
      </c>
      <c r="O23" s="28">
        <v>956607.47</v>
      </c>
      <c r="P23" s="28">
        <v>1913214.94</v>
      </c>
      <c r="Q23" s="28"/>
      <c r="R23" s="28">
        <f>SUM(F23:Q23)</f>
        <v>10892336.91</v>
      </c>
    </row>
    <row r="24" spans="3:18" x14ac:dyDescent="0.25">
      <c r="C24" s="5" t="s">
        <v>13</v>
      </c>
      <c r="D24" s="28">
        <v>1300000</v>
      </c>
      <c r="E24" s="28">
        <v>4354679.42</v>
      </c>
      <c r="F24" s="28">
        <v>0</v>
      </c>
      <c r="G24" s="28">
        <v>0</v>
      </c>
      <c r="H24" s="28">
        <v>0</v>
      </c>
      <c r="I24" s="28">
        <v>0</v>
      </c>
      <c r="J24" s="28">
        <v>527036</v>
      </c>
      <c r="K24" s="28">
        <v>264678</v>
      </c>
      <c r="L24" s="28">
        <v>507992</v>
      </c>
      <c r="M24" s="28">
        <v>1002314.85</v>
      </c>
      <c r="N24" s="28">
        <v>265392</v>
      </c>
      <c r="O24" s="28">
        <v>269928</v>
      </c>
      <c r="P24" s="28">
        <v>498587.57</v>
      </c>
      <c r="Q24" s="28"/>
      <c r="R24" s="28">
        <f>SUM(F24:Q24)</f>
        <v>3335928.42</v>
      </c>
    </row>
    <row r="25" spans="3:18" ht="30" x14ac:dyDescent="0.25">
      <c r="C25" s="34" t="s">
        <v>14</v>
      </c>
      <c r="D25" s="28">
        <v>5400000</v>
      </c>
      <c r="E25" s="28">
        <v>3738033.11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1300049.1100000001</v>
      </c>
      <c r="N25" s="28">
        <v>0</v>
      </c>
      <c r="O25" s="28">
        <v>0</v>
      </c>
      <c r="P25" s="28">
        <v>101364.1</v>
      </c>
      <c r="Q25" s="28"/>
      <c r="R25" s="28">
        <f>SUM(F25:Q25)</f>
        <v>1401413.2100000002</v>
      </c>
    </row>
    <row r="26" spans="3:18" x14ac:dyDescent="0.25">
      <c r="C26" s="5" t="s">
        <v>15</v>
      </c>
      <c r="D26" s="28">
        <v>102495965</v>
      </c>
      <c r="E26" s="28">
        <v>98878659.829999998</v>
      </c>
      <c r="F26" s="28">
        <v>0</v>
      </c>
      <c r="G26" s="28">
        <v>16000000</v>
      </c>
      <c r="H26" s="28">
        <v>8000000</v>
      </c>
      <c r="I26" s="28">
        <v>8000000</v>
      </c>
      <c r="J26" s="28">
        <v>8000000</v>
      </c>
      <c r="K26" s="28">
        <v>8000000</v>
      </c>
      <c r="L26" s="28">
        <v>8000000</v>
      </c>
      <c r="M26" s="28">
        <v>9222551.5500000007</v>
      </c>
      <c r="N26" s="28">
        <v>8000000</v>
      </c>
      <c r="O26" s="28">
        <v>8000000</v>
      </c>
      <c r="P26" s="28">
        <v>8277384.8600000003</v>
      </c>
      <c r="Q26" s="28"/>
      <c r="R26" s="28">
        <f>SUM(F26:Q26)</f>
        <v>89499936.409999996</v>
      </c>
    </row>
    <row r="27" spans="3:18" x14ac:dyDescent="0.25">
      <c r="C27" s="5" t="s">
        <v>16</v>
      </c>
      <c r="D27" s="28">
        <v>0</v>
      </c>
      <c r="E27" s="28">
        <v>2390601.46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1195300.46</v>
      </c>
      <c r="N27" s="28">
        <v>0</v>
      </c>
      <c r="O27" s="28">
        <v>0</v>
      </c>
      <c r="P27" s="28">
        <v>0</v>
      </c>
      <c r="Q27" s="28"/>
      <c r="R27" s="28">
        <f>SUM(F27:Q27)</f>
        <v>1195300.46</v>
      </c>
    </row>
    <row r="28" spans="3:18" x14ac:dyDescent="0.25">
      <c r="C28" s="3" t="s">
        <v>17</v>
      </c>
      <c r="D28" s="29">
        <f>D29+D30+D31+D32+D33+D34+D35+D37</f>
        <v>37420013</v>
      </c>
      <c r="E28" s="29">
        <f>E29+E30+E31+E32+E33+E34+E35+E37</f>
        <v>11828649.710000001</v>
      </c>
      <c r="F28" s="29">
        <f t="shared" ref="F28:R28" si="3">F29+F30+F31+F32+F33+F34+F35+F37</f>
        <v>0</v>
      </c>
      <c r="G28" s="29">
        <f t="shared" si="3"/>
        <v>0</v>
      </c>
      <c r="H28" s="29">
        <f t="shared" si="3"/>
        <v>125705.01</v>
      </c>
      <c r="I28" s="29">
        <f t="shared" si="3"/>
        <v>0</v>
      </c>
      <c r="J28" s="29">
        <f t="shared" si="3"/>
        <v>0</v>
      </c>
      <c r="K28" s="29">
        <f t="shared" si="3"/>
        <v>0</v>
      </c>
      <c r="L28" s="29">
        <f t="shared" si="3"/>
        <v>0</v>
      </c>
      <c r="M28" s="29">
        <f t="shared" si="3"/>
        <v>4532742.9800000004</v>
      </c>
      <c r="N28" s="29">
        <f t="shared" si="3"/>
        <v>0</v>
      </c>
      <c r="O28" s="29">
        <f t="shared" si="3"/>
        <v>0</v>
      </c>
      <c r="P28" s="29">
        <f t="shared" si="3"/>
        <v>1124367.95</v>
      </c>
      <c r="Q28" s="29">
        <f t="shared" si="3"/>
        <v>0</v>
      </c>
      <c r="R28" s="29">
        <f t="shared" si="3"/>
        <v>5782815.9400000004</v>
      </c>
    </row>
    <row r="29" spans="3:18" x14ac:dyDescent="0.25">
      <c r="C29" s="5" t="s">
        <v>18</v>
      </c>
      <c r="D29" s="28">
        <v>4010000</v>
      </c>
      <c r="E29" s="28">
        <v>1245419.1100000001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581106.11</v>
      </c>
      <c r="N29" s="28">
        <v>0</v>
      </c>
      <c r="O29" s="28">
        <v>0</v>
      </c>
      <c r="P29" s="28">
        <v>83116.009999999995</v>
      </c>
      <c r="Q29" s="28"/>
      <c r="R29" s="28">
        <f t="shared" ref="R29:R35" si="4">SUM(F29:Q29)</f>
        <v>664222.12</v>
      </c>
    </row>
    <row r="30" spans="3:18" x14ac:dyDescent="0.25">
      <c r="C30" s="5" t="s">
        <v>19</v>
      </c>
      <c r="D30" s="28">
        <v>900000</v>
      </c>
      <c r="E30" s="28">
        <v>494230.66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216596.66</v>
      </c>
      <c r="N30" s="28">
        <v>0</v>
      </c>
      <c r="O30" s="28">
        <v>0</v>
      </c>
      <c r="P30" s="28">
        <v>10482.68</v>
      </c>
      <c r="Q30" s="28"/>
      <c r="R30" s="28">
        <f t="shared" si="4"/>
        <v>227079.34</v>
      </c>
    </row>
    <row r="31" spans="3:18" x14ac:dyDescent="0.25">
      <c r="C31" s="5" t="s">
        <v>20</v>
      </c>
      <c r="D31" s="28">
        <v>925000</v>
      </c>
      <c r="E31" s="28">
        <v>742154.23999999999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325163.24</v>
      </c>
      <c r="N31" s="28">
        <v>0</v>
      </c>
      <c r="O31" s="28">
        <v>0</v>
      </c>
      <c r="P31" s="28">
        <v>18439.400000000001</v>
      </c>
      <c r="Q31" s="28"/>
      <c r="R31" s="28">
        <f t="shared" si="4"/>
        <v>343602.64</v>
      </c>
    </row>
    <row r="32" spans="3:18" x14ac:dyDescent="0.25">
      <c r="C32" s="5" t="s">
        <v>21</v>
      </c>
      <c r="D32" s="28">
        <v>660000</v>
      </c>
      <c r="E32" s="28">
        <v>163225.49</v>
      </c>
      <c r="F32" s="28">
        <v>0</v>
      </c>
      <c r="G32" s="28">
        <v>0</v>
      </c>
      <c r="H32" s="28">
        <v>125705.01</v>
      </c>
      <c r="I32" s="28">
        <v>0</v>
      </c>
      <c r="J32" s="28">
        <v>0</v>
      </c>
      <c r="K32" s="28">
        <v>0</v>
      </c>
      <c r="L32" s="28">
        <v>0</v>
      </c>
      <c r="M32" s="28">
        <v>1225.49</v>
      </c>
      <c r="N32" s="28">
        <v>0</v>
      </c>
      <c r="O32" s="28">
        <v>0</v>
      </c>
      <c r="P32" s="28">
        <v>0</v>
      </c>
      <c r="Q32" s="28"/>
      <c r="R32" s="28">
        <f t="shared" si="4"/>
        <v>126930.5</v>
      </c>
    </row>
    <row r="33" spans="3:18" x14ac:dyDescent="0.25">
      <c r="C33" s="5" t="s">
        <v>22</v>
      </c>
      <c r="D33" s="28">
        <v>1000000</v>
      </c>
      <c r="E33" s="28">
        <v>453763.98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16971.98</v>
      </c>
      <c r="N33" s="28">
        <v>0</v>
      </c>
      <c r="O33" s="28">
        <v>0</v>
      </c>
      <c r="P33" s="28">
        <v>329593.19</v>
      </c>
      <c r="Q33" s="28"/>
      <c r="R33" s="28">
        <f t="shared" si="4"/>
        <v>346565.17</v>
      </c>
    </row>
    <row r="34" spans="3:18" x14ac:dyDescent="0.25">
      <c r="C34" s="5" t="s">
        <v>23</v>
      </c>
      <c r="D34" s="28">
        <v>342000</v>
      </c>
      <c r="E34" s="28">
        <v>390621.11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65135.11</v>
      </c>
      <c r="N34" s="28">
        <v>0</v>
      </c>
      <c r="O34" s="28">
        <v>0</v>
      </c>
      <c r="P34" s="28">
        <v>80973.240000000005</v>
      </c>
      <c r="Q34" s="28"/>
      <c r="R34" s="28">
        <f t="shared" si="4"/>
        <v>146108.35</v>
      </c>
    </row>
    <row r="35" spans="3:18" x14ac:dyDescent="0.25">
      <c r="C35" s="5" t="s">
        <v>24</v>
      </c>
      <c r="D35" s="28">
        <v>7200000</v>
      </c>
      <c r="E35" s="28">
        <v>5735393.1399999997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2102849.2200000002</v>
      </c>
      <c r="N35" s="28">
        <v>0</v>
      </c>
      <c r="O35" s="28">
        <v>0</v>
      </c>
      <c r="P35" s="28">
        <v>529380.81999999995</v>
      </c>
      <c r="Q35" s="28"/>
      <c r="R35" s="28">
        <f t="shared" si="4"/>
        <v>2632230.04</v>
      </c>
    </row>
    <row r="36" spans="3:18" x14ac:dyDescent="0.25">
      <c r="C36" s="5" t="s">
        <v>25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/>
      <c r="R36" s="28"/>
    </row>
    <row r="37" spans="3:18" x14ac:dyDescent="0.25">
      <c r="C37" s="5" t="s">
        <v>26</v>
      </c>
      <c r="D37" s="28">
        <v>22383013</v>
      </c>
      <c r="E37" s="28">
        <v>2603841.98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1223695.17</v>
      </c>
      <c r="N37" s="28">
        <v>0</v>
      </c>
      <c r="O37" s="28">
        <v>0</v>
      </c>
      <c r="P37" s="28">
        <v>72382.61</v>
      </c>
      <c r="Q37" s="28"/>
      <c r="R37" s="28">
        <f>SUM(F37:Q37)</f>
        <v>1296077.78</v>
      </c>
    </row>
    <row r="38" spans="3:18" x14ac:dyDescent="0.25">
      <c r="C38" s="3" t="s">
        <v>27</v>
      </c>
      <c r="D38" s="29">
        <f>D39</f>
        <v>400000</v>
      </c>
      <c r="E38" s="29">
        <f>E39</f>
        <v>135</v>
      </c>
      <c r="F38" s="29">
        <f t="shared" ref="F38:R38" si="5">F39</f>
        <v>0</v>
      </c>
      <c r="G38" s="29">
        <f t="shared" si="5"/>
        <v>0</v>
      </c>
      <c r="H38" s="29">
        <f t="shared" si="5"/>
        <v>0</v>
      </c>
      <c r="I38" s="29">
        <f t="shared" si="5"/>
        <v>0</v>
      </c>
      <c r="J38" s="29">
        <f t="shared" si="5"/>
        <v>0</v>
      </c>
      <c r="K38" s="29">
        <f t="shared" si="5"/>
        <v>0</v>
      </c>
      <c r="L38" s="29">
        <f t="shared" si="5"/>
        <v>0</v>
      </c>
      <c r="M38" s="29">
        <f t="shared" si="5"/>
        <v>0</v>
      </c>
      <c r="N38" s="29">
        <f t="shared" si="5"/>
        <v>0</v>
      </c>
      <c r="O38" s="29">
        <f t="shared" si="5"/>
        <v>0</v>
      </c>
      <c r="P38" s="29">
        <f t="shared" si="5"/>
        <v>0</v>
      </c>
      <c r="Q38" s="29">
        <f t="shared" si="5"/>
        <v>0</v>
      </c>
      <c r="R38" s="29">
        <f t="shared" si="5"/>
        <v>0</v>
      </c>
    </row>
    <row r="39" spans="3:18" x14ac:dyDescent="0.25">
      <c r="C39" s="5" t="s">
        <v>28</v>
      </c>
      <c r="D39" s="28">
        <v>400000</v>
      </c>
      <c r="E39" s="28">
        <v>135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</row>
    <row r="40" spans="3:18" x14ac:dyDescent="0.25">
      <c r="C40" s="5" t="s">
        <v>29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</row>
    <row r="41" spans="3:18" x14ac:dyDescent="0.25">
      <c r="C41" s="5" t="s">
        <v>30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</row>
    <row r="42" spans="3:18" x14ac:dyDescent="0.25">
      <c r="C42" s="5" t="s">
        <v>31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</row>
    <row r="43" spans="3:18" x14ac:dyDescent="0.25">
      <c r="C43" s="5" t="s">
        <v>32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</row>
    <row r="44" spans="3:18" x14ac:dyDescent="0.25">
      <c r="C44" s="5" t="s">
        <v>33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</row>
    <row r="45" spans="3:18" x14ac:dyDescent="0.25">
      <c r="C45" s="5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</row>
    <row r="46" spans="3:18" x14ac:dyDescent="0.25">
      <c r="C46" s="5" t="s">
        <v>35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</row>
    <row r="47" spans="3:18" x14ac:dyDescent="0.25">
      <c r="C47" s="3" t="s">
        <v>36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3:18" x14ac:dyDescent="0.25">
      <c r="C48" s="5" t="s">
        <v>37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</row>
    <row r="49" spans="3:18" x14ac:dyDescent="0.25">
      <c r="C49" s="5" t="s">
        <v>38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</row>
    <row r="50" spans="3:18" x14ac:dyDescent="0.25">
      <c r="C50" s="5" t="s">
        <v>39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</row>
    <row r="51" spans="3:18" x14ac:dyDescent="0.25">
      <c r="C51" s="5" t="s">
        <v>40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</row>
    <row r="52" spans="3:18" x14ac:dyDescent="0.25">
      <c r="C52" s="5" t="s">
        <v>41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</row>
    <row r="53" spans="3:18" x14ac:dyDescent="0.25">
      <c r="C53" s="5" t="s">
        <v>42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</row>
    <row r="54" spans="3:18" x14ac:dyDescent="0.25">
      <c r="C54" s="3" t="s">
        <v>43</v>
      </c>
      <c r="D54" s="29">
        <f>D55+D58+D59</f>
        <v>5600000</v>
      </c>
      <c r="E54" s="29">
        <f>E55+E58+E59+E56</f>
        <v>10475000</v>
      </c>
      <c r="F54" s="29">
        <f t="shared" ref="F54:I54" si="6">F55+F58+F59</f>
        <v>0</v>
      </c>
      <c r="G54" s="29">
        <f t="shared" si="6"/>
        <v>0</v>
      </c>
      <c r="H54" s="29">
        <f t="shared" si="6"/>
        <v>0</v>
      </c>
      <c r="I54" s="29">
        <f t="shared" si="6"/>
        <v>14950.6</v>
      </c>
      <c r="J54" s="29">
        <f>J56</f>
        <v>99440</v>
      </c>
      <c r="K54" s="29">
        <f t="shared" ref="K54" si="7">K55+K58+K59</f>
        <v>0</v>
      </c>
      <c r="L54" s="29">
        <f t="shared" ref="L54" si="8">L55+L58+L59</f>
        <v>65750</v>
      </c>
      <c r="M54" s="29">
        <f t="shared" ref="M54" si="9">M55+M58+M59</f>
        <v>47436</v>
      </c>
      <c r="N54" s="29">
        <f t="shared" ref="N54" si="10">N55+N58+N59</f>
        <v>42228.99</v>
      </c>
      <c r="O54" s="29">
        <f t="shared" ref="O54" si="11">O55+O58+O59</f>
        <v>0</v>
      </c>
      <c r="P54" s="29">
        <f t="shared" ref="P54" si="12">P55+P58+P59</f>
        <v>52434.48</v>
      </c>
      <c r="Q54" s="29">
        <f t="shared" ref="Q54" si="13">Q55+Q58+Q59</f>
        <v>0</v>
      </c>
      <c r="R54" s="29">
        <f>SUM(F54:Q54)</f>
        <v>322240.07</v>
      </c>
    </row>
    <row r="55" spans="3:18" x14ac:dyDescent="0.25">
      <c r="C55" s="5" t="s">
        <v>44</v>
      </c>
      <c r="D55" s="28">
        <v>2000000</v>
      </c>
      <c r="E55" s="28">
        <v>10000560</v>
      </c>
      <c r="F55" s="28">
        <v>0</v>
      </c>
      <c r="G55" s="28">
        <v>0</v>
      </c>
      <c r="H55" s="28">
        <v>0</v>
      </c>
      <c r="I55" s="28">
        <v>14950.6</v>
      </c>
      <c r="J55" s="28">
        <v>0</v>
      </c>
      <c r="K55" s="28">
        <v>0</v>
      </c>
      <c r="L55" s="28">
        <v>65750</v>
      </c>
      <c r="M55" s="28">
        <v>47436</v>
      </c>
      <c r="N55" s="28">
        <v>42228.99</v>
      </c>
      <c r="O55" s="28"/>
      <c r="P55" s="28">
        <v>52434.48</v>
      </c>
      <c r="Q55" s="28"/>
      <c r="R55" s="28">
        <f>SUM(F55:Q55)</f>
        <v>222800.07</v>
      </c>
    </row>
    <row r="56" spans="3:18" x14ac:dyDescent="0.25">
      <c r="C56" s="5" t="s">
        <v>45</v>
      </c>
      <c r="D56" s="28">
        <v>0</v>
      </c>
      <c r="E56" s="28">
        <v>404440</v>
      </c>
      <c r="F56" s="28">
        <v>0</v>
      </c>
      <c r="G56" s="28">
        <v>0</v>
      </c>
      <c r="H56" s="28">
        <v>0</v>
      </c>
      <c r="I56" s="28">
        <v>0</v>
      </c>
      <c r="J56" s="28">
        <v>99440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f>SUM(F56:Q56)</f>
        <v>99440</v>
      </c>
    </row>
    <row r="57" spans="3:18" x14ac:dyDescent="0.25">
      <c r="C57" s="5" t="s">
        <v>46</v>
      </c>
      <c r="D57" s="28">
        <v>0</v>
      </c>
      <c r="E57" s="28">
        <v>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18" x14ac:dyDescent="0.25">
      <c r="C58" s="5" t="s">
        <v>47</v>
      </c>
      <c r="D58" s="28">
        <v>3500000</v>
      </c>
      <c r="E58" s="28">
        <v>0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3:18" x14ac:dyDescent="0.25">
      <c r="C59" s="5" t="s">
        <v>48</v>
      </c>
      <c r="D59" s="28">
        <v>100000</v>
      </c>
      <c r="E59" s="28">
        <v>70000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3:18" x14ac:dyDescent="0.25">
      <c r="C60" s="5" t="s">
        <v>49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</row>
    <row r="61" spans="3:18" x14ac:dyDescent="0.25">
      <c r="C61" s="5" t="s">
        <v>50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</row>
    <row r="62" spans="3:18" x14ac:dyDescent="0.25">
      <c r="C62" s="5" t="s">
        <v>51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</row>
    <row r="63" spans="3:18" x14ac:dyDescent="0.25">
      <c r="C63" s="5" t="s">
        <v>52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</row>
    <row r="64" spans="3:18" x14ac:dyDescent="0.25">
      <c r="C64" s="3" t="s">
        <v>53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</row>
    <row r="65" spans="3:18" x14ac:dyDescent="0.25">
      <c r="C65" s="5" t="s">
        <v>54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</row>
    <row r="66" spans="3:18" x14ac:dyDescent="0.25">
      <c r="C66" s="5" t="s">
        <v>55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</row>
    <row r="67" spans="3:18" x14ac:dyDescent="0.25">
      <c r="C67" s="5" t="s">
        <v>56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</row>
    <row r="68" spans="3:18" x14ac:dyDescent="0.25">
      <c r="C68" s="5" t="s">
        <v>57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</row>
    <row r="69" spans="3:18" x14ac:dyDescent="0.25">
      <c r="C69" s="3" t="s">
        <v>58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</row>
    <row r="70" spans="3:18" x14ac:dyDescent="0.25">
      <c r="C70" s="5" t="s">
        <v>59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</row>
    <row r="71" spans="3:18" x14ac:dyDescent="0.25">
      <c r="C71" s="5" t="s">
        <v>60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</row>
    <row r="72" spans="3:18" x14ac:dyDescent="0.25">
      <c r="C72" s="3" t="s">
        <v>61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</row>
    <row r="73" spans="3:18" x14ac:dyDescent="0.25">
      <c r="C73" s="5" t="s">
        <v>62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</row>
    <row r="74" spans="3:18" x14ac:dyDescent="0.25">
      <c r="C74" s="5" t="s">
        <v>63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</row>
    <row r="75" spans="3:18" x14ac:dyDescent="0.25">
      <c r="C75" s="5" t="s">
        <v>64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</row>
    <row r="76" spans="3:18" x14ac:dyDescent="0.25">
      <c r="C76" s="1" t="s">
        <v>67</v>
      </c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</row>
    <row r="77" spans="3:18" x14ac:dyDescent="0.25">
      <c r="C77" s="3" t="s">
        <v>68</v>
      </c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3:18" x14ac:dyDescent="0.25">
      <c r="C78" s="5" t="s">
        <v>69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</row>
    <row r="79" spans="3:18" x14ac:dyDescent="0.25">
      <c r="C79" s="5" t="s">
        <v>70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</row>
    <row r="80" spans="3:18" x14ac:dyDescent="0.25">
      <c r="C80" s="3" t="s">
        <v>71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pans="3:18" x14ac:dyDescent="0.25">
      <c r="C81" s="5" t="s">
        <v>72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</row>
    <row r="82" spans="3:18" x14ac:dyDescent="0.25">
      <c r="C82" s="5" t="s">
        <v>73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</row>
    <row r="83" spans="3:18" x14ac:dyDescent="0.25">
      <c r="C83" s="3" t="s">
        <v>74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</row>
    <row r="84" spans="3:18" x14ac:dyDescent="0.25">
      <c r="C84" s="5" t="s">
        <v>75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</row>
    <row r="85" spans="3:18" x14ac:dyDescent="0.25">
      <c r="C85" s="9" t="s">
        <v>65</v>
      </c>
      <c r="D85" s="33">
        <f>D54+D38+D28+D18+D12</f>
        <v>302146893</v>
      </c>
      <c r="E85" s="33">
        <f>E54+E38+E28+E18+E12</f>
        <v>302146893</v>
      </c>
      <c r="F85" s="33">
        <f t="shared" ref="F85:R85" si="14">F54+F38+F28+F18+F12</f>
        <v>9019708.9299999997</v>
      </c>
      <c r="G85" s="33">
        <f t="shared" si="14"/>
        <v>26993066.539999999</v>
      </c>
      <c r="H85" s="33">
        <f t="shared" si="14"/>
        <v>17997503.630000003</v>
      </c>
      <c r="I85" s="33">
        <f t="shared" si="14"/>
        <v>22515197.879999999</v>
      </c>
      <c r="J85" s="33">
        <f t="shared" si="14"/>
        <v>23470050.439999998</v>
      </c>
      <c r="K85" s="33">
        <f t="shared" si="14"/>
        <v>20828535.280000001</v>
      </c>
      <c r="L85" s="33">
        <f t="shared" si="14"/>
        <v>19528308.399999999</v>
      </c>
      <c r="M85" s="33">
        <f t="shared" si="14"/>
        <v>33658342.910000004</v>
      </c>
      <c r="N85" s="33">
        <f t="shared" si="14"/>
        <v>19982703.879999999</v>
      </c>
      <c r="O85" s="33">
        <f t="shared" si="14"/>
        <v>19740664.100000001</v>
      </c>
      <c r="P85" s="33">
        <f t="shared" si="14"/>
        <v>36951756.43</v>
      </c>
      <c r="Q85" s="33">
        <f t="shared" si="14"/>
        <v>0</v>
      </c>
      <c r="R85" s="33">
        <f t="shared" si="14"/>
        <v>250685838.42000002</v>
      </c>
    </row>
    <row r="91" spans="3:18" ht="13.5" customHeight="1" x14ac:dyDescent="0.3">
      <c r="C91" s="36"/>
      <c r="D91" s="35"/>
      <c r="E91" s="35"/>
      <c r="F91" s="35"/>
      <c r="G91" s="36"/>
      <c r="H91" s="37"/>
      <c r="J91" s="38"/>
      <c r="K91" s="35"/>
    </row>
    <row r="92" spans="3:18" ht="36" customHeight="1" x14ac:dyDescent="0.3">
      <c r="C92" s="39"/>
      <c r="D92" s="37"/>
      <c r="E92" s="35"/>
      <c r="F92" s="35"/>
      <c r="G92" s="39"/>
      <c r="H92" s="39"/>
      <c r="I92" s="35"/>
      <c r="J92" s="35"/>
      <c r="K92" s="35"/>
    </row>
    <row r="93" spans="3:18" ht="18.75" x14ac:dyDescent="0.3">
      <c r="C93" s="37"/>
      <c r="D93" s="37"/>
      <c r="E93" s="35"/>
      <c r="F93" s="35"/>
      <c r="G93" s="37"/>
      <c r="H93" s="37"/>
      <c r="I93" s="35"/>
      <c r="J93" s="35"/>
      <c r="K93" s="35"/>
    </row>
    <row r="94" spans="3:18" ht="18.75" x14ac:dyDescent="0.3">
      <c r="C94" s="37"/>
      <c r="D94" s="37"/>
      <c r="E94" s="35"/>
      <c r="F94" s="35"/>
      <c r="G94" s="37"/>
      <c r="H94" s="37"/>
      <c r="I94" s="35"/>
      <c r="J94" s="35"/>
      <c r="K94" s="35"/>
    </row>
    <row r="95" spans="3:18" ht="18.75" x14ac:dyDescent="0.3">
      <c r="E95" s="35"/>
      <c r="F95" s="35"/>
      <c r="G95" s="35"/>
      <c r="H95" s="35"/>
      <c r="I95" s="35"/>
      <c r="J95" s="35"/>
      <c r="K95" s="35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11811023622047245" right="0.11811023622047245" top="0.19685039370078741" bottom="0.15748031496062992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84"/>
  <sheetViews>
    <sheetView showGridLines="0" topLeftCell="D52" zoomScaleNormal="100" workbookViewId="0">
      <selection activeCell="P77" sqref="P77"/>
    </sheetView>
  </sheetViews>
  <sheetFormatPr defaultColWidth="11.42578125" defaultRowHeight="15" x14ac:dyDescent="0.25"/>
  <cols>
    <col min="3" max="3" width="93.7109375" bestFit="1" customWidth="1"/>
    <col min="4" max="4" width="12.42578125" customWidth="1"/>
    <col min="5" max="5" width="14.5703125" customWidth="1"/>
    <col min="6" max="7" width="13.5703125" customWidth="1"/>
    <col min="8" max="8" width="13.42578125" customWidth="1"/>
    <col min="9" max="9" width="13.85546875" customWidth="1"/>
    <col min="10" max="10" width="13.7109375" customWidth="1"/>
    <col min="11" max="11" width="13.5703125" customWidth="1"/>
    <col min="12" max="12" width="13.7109375" customWidth="1"/>
    <col min="13" max="13" width="14.42578125" customWidth="1"/>
    <col min="14" max="14" width="13.28515625" customWidth="1"/>
    <col min="15" max="15" width="13.42578125" customWidth="1"/>
    <col min="16" max="16" width="17.5703125" customWidth="1"/>
  </cols>
  <sheetData>
    <row r="3" spans="3:17" ht="28.5" customHeight="1" x14ac:dyDescent="0.25">
      <c r="C3" s="51" t="s">
        <v>98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3:17" ht="15.75" x14ac:dyDescent="0.25">
      <c r="C5" s="46">
        <v>2021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1" t="s">
        <v>92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3:17" ht="15.75" customHeight="1" x14ac:dyDescent="0.25">
      <c r="C7" s="42" t="s">
        <v>77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3:17" ht="23.25" customHeight="1" x14ac:dyDescent="0.25">
      <c r="C9" s="7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9">
        <f>D12+D13+D16</f>
        <v>7379985.7400000002</v>
      </c>
      <c r="E11" s="29">
        <f t="shared" ref="E11:N11" si="0">E12+E13+E16</f>
        <v>9267670.7300000004</v>
      </c>
      <c r="F11" s="29">
        <f t="shared" si="0"/>
        <v>7932530.6600000001</v>
      </c>
      <c r="G11" s="29">
        <f t="shared" si="0"/>
        <v>12557672.08</v>
      </c>
      <c r="H11" s="29">
        <f t="shared" si="0"/>
        <v>9518971.1500000004</v>
      </c>
      <c r="I11" s="29">
        <f t="shared" si="0"/>
        <v>9748047.4800000004</v>
      </c>
      <c r="J11" s="29">
        <f t="shared" si="0"/>
        <v>8163510.0500000007</v>
      </c>
      <c r="K11" s="29">
        <f>K12+K13+K16</f>
        <v>8084615.6899999995</v>
      </c>
      <c r="L11" s="29">
        <f t="shared" si="0"/>
        <v>8630694.629999999</v>
      </c>
      <c r="M11" s="29">
        <f t="shared" si="0"/>
        <v>8546377.8599999994</v>
      </c>
      <c r="N11" s="29">
        <f t="shared" si="0"/>
        <v>21678474.859999999</v>
      </c>
      <c r="O11" s="30"/>
      <c r="P11" s="29">
        <f>SUM(D11:O11)</f>
        <v>111508550.92999999</v>
      </c>
    </row>
    <row r="12" spans="3:17" x14ac:dyDescent="0.25">
      <c r="C12" s="5" t="s">
        <v>2</v>
      </c>
      <c r="D12" s="28">
        <v>6131690.0899999999</v>
      </c>
      <c r="E12" s="28">
        <v>7939930.2000000002</v>
      </c>
      <c r="F12" s="28">
        <v>6647609.54</v>
      </c>
      <c r="G12" s="28">
        <v>11253730.310000001</v>
      </c>
      <c r="H12" s="28">
        <v>8182729.0999999996</v>
      </c>
      <c r="I12" s="28">
        <v>8383564.1200000001</v>
      </c>
      <c r="J12" s="28">
        <v>6802585.0700000003</v>
      </c>
      <c r="K12" s="28">
        <v>6739217.8899999997</v>
      </c>
      <c r="L12" s="28">
        <v>7273883.6399999997</v>
      </c>
      <c r="M12" s="28">
        <v>7192178.5700000003</v>
      </c>
      <c r="N12" s="28">
        <v>20309062.02</v>
      </c>
      <c r="O12" s="28"/>
      <c r="P12" s="28">
        <f>SUM(D12:O12)</f>
        <v>96856180.549999997</v>
      </c>
    </row>
    <row r="13" spans="3:17" x14ac:dyDescent="0.25">
      <c r="C13" s="5" t="s">
        <v>3</v>
      </c>
      <c r="D13" s="28">
        <v>323500</v>
      </c>
      <c r="E13" s="28">
        <v>323500</v>
      </c>
      <c r="F13" s="28">
        <v>323500</v>
      </c>
      <c r="G13" s="28">
        <v>333500</v>
      </c>
      <c r="H13" s="28">
        <v>333500</v>
      </c>
      <c r="I13" s="28">
        <v>333500</v>
      </c>
      <c r="J13" s="28">
        <v>333500</v>
      </c>
      <c r="K13" s="28">
        <v>333500</v>
      </c>
      <c r="L13" s="28">
        <v>333500</v>
      </c>
      <c r="M13" s="28">
        <v>333500</v>
      </c>
      <c r="N13" s="28">
        <v>333500</v>
      </c>
      <c r="O13" s="28"/>
      <c r="P13" s="28">
        <f>SUM(D13:O13)</f>
        <v>3638500</v>
      </c>
    </row>
    <row r="14" spans="3:17" x14ac:dyDescent="0.25">
      <c r="C14" s="5" t="s">
        <v>4</v>
      </c>
      <c r="Q14" s="17"/>
    </row>
    <row r="15" spans="3:17" x14ac:dyDescent="0.25">
      <c r="C15" s="5" t="s">
        <v>5</v>
      </c>
    </row>
    <row r="16" spans="3:17" x14ac:dyDescent="0.25">
      <c r="C16" s="5" t="s">
        <v>6</v>
      </c>
      <c r="D16" s="28">
        <v>924795.65</v>
      </c>
      <c r="E16" s="28">
        <v>1004240.53</v>
      </c>
      <c r="F16" s="28">
        <v>961421.12</v>
      </c>
      <c r="G16" s="28">
        <v>970441.77</v>
      </c>
      <c r="H16" s="28">
        <v>1002742.05</v>
      </c>
      <c r="I16" s="28">
        <v>1030983.36</v>
      </c>
      <c r="J16" s="28">
        <v>1027424.98</v>
      </c>
      <c r="K16" s="28">
        <v>1011897.8</v>
      </c>
      <c r="L16" s="28">
        <v>1023310.99</v>
      </c>
      <c r="M16" s="28">
        <v>1020699.29</v>
      </c>
      <c r="N16" s="28">
        <v>1035912.84</v>
      </c>
      <c r="O16" s="28"/>
      <c r="P16" s="28">
        <f>SUM(D16:O16)</f>
        <v>11013870.379999999</v>
      </c>
    </row>
    <row r="17" spans="3:16" x14ac:dyDescent="0.25">
      <c r="C17" s="3" t="s">
        <v>7</v>
      </c>
      <c r="D17" s="29">
        <f>D18+D19+D20+D21+D22+D23+D24+D25</f>
        <v>1639723.19</v>
      </c>
      <c r="E17" s="29">
        <f t="shared" ref="E17:O17" si="1">E18+E19+E20+E21+E22+E23+E24+E25</f>
        <v>17725395.809999999</v>
      </c>
      <c r="F17" s="29">
        <f t="shared" si="1"/>
        <v>9939267.9600000009</v>
      </c>
      <c r="G17" s="29">
        <f t="shared" si="1"/>
        <v>9942575.1999999993</v>
      </c>
      <c r="H17" s="29">
        <f t="shared" si="1"/>
        <v>13851639.289999999</v>
      </c>
      <c r="I17" s="29">
        <f t="shared" si="1"/>
        <v>11080487.800000001</v>
      </c>
      <c r="J17" s="29">
        <f t="shared" si="1"/>
        <v>11299048.35</v>
      </c>
      <c r="K17" s="29">
        <f>K18+K19+K20+K21+K22+K23+K24+K25+K26</f>
        <v>20993548.240000002</v>
      </c>
      <c r="L17" s="29">
        <f t="shared" si="1"/>
        <v>11309780.26</v>
      </c>
      <c r="M17" s="29">
        <f t="shared" si="1"/>
        <v>11194286.24</v>
      </c>
      <c r="N17" s="29">
        <f>N18+N19+N20+N21+N22+N23+N24+N25</f>
        <v>14096479.140000001</v>
      </c>
      <c r="O17" s="29">
        <f t="shared" si="1"/>
        <v>0</v>
      </c>
      <c r="P17" s="29">
        <f>P18+P19+P20+P21+P22+P23+P24+P25+P26</f>
        <v>133072231.47999999</v>
      </c>
    </row>
    <row r="18" spans="3:16" x14ac:dyDescent="0.25">
      <c r="C18" s="5" t="s">
        <v>8</v>
      </c>
      <c r="D18" s="28">
        <v>1639723.19</v>
      </c>
      <c r="E18" s="28">
        <v>1725395.81</v>
      </c>
      <c r="F18" s="28">
        <v>1939267.96</v>
      </c>
      <c r="G18" s="28">
        <v>1942575.2</v>
      </c>
      <c r="H18" s="28">
        <v>1498173.4</v>
      </c>
      <c r="I18" s="28">
        <v>1859202.33</v>
      </c>
      <c r="J18" s="28">
        <v>1834448.88</v>
      </c>
      <c r="K18" s="28">
        <v>1941086.68</v>
      </c>
      <c r="L18" s="28">
        <v>2087780.79</v>
      </c>
      <c r="M18" s="28">
        <v>1967750.77</v>
      </c>
      <c r="N18" s="28">
        <v>1928627.11</v>
      </c>
      <c r="O18" s="28"/>
      <c r="P18" s="28">
        <f>SUM(D18:O18)</f>
        <v>20364032.119999997</v>
      </c>
    </row>
    <row r="19" spans="3:16" x14ac:dyDescent="0.25">
      <c r="C19" s="5" t="s">
        <v>9</v>
      </c>
      <c r="K19" s="28">
        <v>542808.19999999995</v>
      </c>
      <c r="N19" s="28">
        <v>435165.32</v>
      </c>
      <c r="P19" s="28">
        <f t="shared" ref="P19:P24" si="2">SUM(D19:O19)</f>
        <v>977973.52</v>
      </c>
    </row>
    <row r="20" spans="3:16" x14ac:dyDescent="0.25">
      <c r="C20" s="5" t="s">
        <v>10</v>
      </c>
      <c r="K20" s="28">
        <v>2766220</v>
      </c>
      <c r="N20" s="28">
        <v>770055</v>
      </c>
      <c r="P20" s="28">
        <f t="shared" si="2"/>
        <v>3536275</v>
      </c>
    </row>
    <row r="21" spans="3:16" x14ac:dyDescent="0.25">
      <c r="C21" s="5" t="s">
        <v>11</v>
      </c>
      <c r="K21" s="28">
        <v>1696955.19</v>
      </c>
      <c r="N21" s="28">
        <v>172080.24</v>
      </c>
      <c r="P21" s="28">
        <f t="shared" si="2"/>
        <v>1869035.43</v>
      </c>
    </row>
    <row r="22" spans="3:16" x14ac:dyDescent="0.25">
      <c r="C22" s="5" t="s">
        <v>12</v>
      </c>
      <c r="H22" s="28">
        <v>3826429.89</v>
      </c>
      <c r="I22" s="28">
        <v>956607.47</v>
      </c>
      <c r="J22" s="28">
        <v>956607.47</v>
      </c>
      <c r="K22" s="28">
        <v>1326262.2</v>
      </c>
      <c r="L22" s="28">
        <v>956607.47</v>
      </c>
      <c r="M22" s="28">
        <v>956607.47</v>
      </c>
      <c r="N22" s="28">
        <v>1913214.94</v>
      </c>
      <c r="P22" s="28">
        <f t="shared" si="2"/>
        <v>10892336.91</v>
      </c>
    </row>
    <row r="23" spans="3:16" x14ac:dyDescent="0.25">
      <c r="C23" s="5" t="s">
        <v>13</v>
      </c>
      <c r="H23" s="28">
        <v>527036</v>
      </c>
      <c r="I23" s="28">
        <v>264678</v>
      </c>
      <c r="J23" s="28">
        <v>507992</v>
      </c>
      <c r="K23" s="28">
        <v>1002314.85</v>
      </c>
      <c r="L23" s="28">
        <v>265392</v>
      </c>
      <c r="M23" s="28">
        <v>269928</v>
      </c>
      <c r="N23" s="28">
        <v>498587.57</v>
      </c>
      <c r="P23" s="28">
        <f t="shared" si="2"/>
        <v>3335928.42</v>
      </c>
    </row>
    <row r="24" spans="3:16" x14ac:dyDescent="0.25">
      <c r="C24" s="5" t="s">
        <v>14</v>
      </c>
      <c r="K24" s="28">
        <v>1300049.1100000001</v>
      </c>
      <c r="N24" s="28">
        <v>101364.1</v>
      </c>
      <c r="P24" s="28">
        <f t="shared" si="2"/>
        <v>1401413.2100000002</v>
      </c>
    </row>
    <row r="25" spans="3:16" x14ac:dyDescent="0.25">
      <c r="C25" s="5" t="s">
        <v>15</v>
      </c>
      <c r="D25" s="28">
        <v>0</v>
      </c>
      <c r="E25" s="28">
        <v>16000000</v>
      </c>
      <c r="F25" s="28">
        <v>8000000</v>
      </c>
      <c r="G25" s="28">
        <v>8000000</v>
      </c>
      <c r="H25" s="28">
        <v>8000000</v>
      </c>
      <c r="I25" s="28">
        <v>8000000</v>
      </c>
      <c r="J25" s="28">
        <v>8000000</v>
      </c>
      <c r="K25" s="28">
        <v>9222551.5500000007</v>
      </c>
      <c r="L25" s="28">
        <v>8000000</v>
      </c>
      <c r="M25" s="28">
        <v>8000000</v>
      </c>
      <c r="N25" s="28">
        <v>8277384.8600000003</v>
      </c>
      <c r="P25" s="28">
        <f>SUM(D25:O25)</f>
        <v>89499936.409999996</v>
      </c>
    </row>
    <row r="26" spans="3:16" x14ac:dyDescent="0.25">
      <c r="C26" s="5" t="s">
        <v>16</v>
      </c>
      <c r="K26" s="28">
        <v>1195300.46</v>
      </c>
      <c r="N26" s="28"/>
      <c r="P26" s="28">
        <f>SUM(D26:O26)</f>
        <v>1195300.46</v>
      </c>
    </row>
    <row r="27" spans="3:16" x14ac:dyDescent="0.25">
      <c r="C27" s="3" t="s">
        <v>17</v>
      </c>
      <c r="D27" s="29">
        <f t="shared" ref="D27:J27" si="3">D28+D29+D30+D31+D32+D33</f>
        <v>0</v>
      </c>
      <c r="E27" s="29">
        <f t="shared" si="3"/>
        <v>0</v>
      </c>
      <c r="F27" s="29">
        <f t="shared" si="3"/>
        <v>125705.01</v>
      </c>
      <c r="G27" s="29">
        <f t="shared" si="3"/>
        <v>0</v>
      </c>
      <c r="H27" s="29">
        <f t="shared" si="3"/>
        <v>0</v>
      </c>
      <c r="I27" s="29">
        <f t="shared" si="3"/>
        <v>0</v>
      </c>
      <c r="J27" s="29">
        <f t="shared" si="3"/>
        <v>0</v>
      </c>
      <c r="K27" s="29">
        <f>K28+K29+K30+K31+K32+K33+K34+K36</f>
        <v>4532742.9800000004</v>
      </c>
      <c r="L27" s="29">
        <f>L28+L29+L30+L31+L32+L33</f>
        <v>0</v>
      </c>
      <c r="N27" s="29">
        <f>N28+N29+N30+N31+N32+N33+N34+N36</f>
        <v>1124367.95</v>
      </c>
      <c r="P27" s="29">
        <f>P28+P29+P30+P31+P32+P33+P34+P36</f>
        <v>5782815.9400000004</v>
      </c>
    </row>
    <row r="28" spans="3:16" x14ac:dyDescent="0.25">
      <c r="C28" s="5" t="s">
        <v>18</v>
      </c>
      <c r="K28" s="28">
        <v>581106.11</v>
      </c>
      <c r="N28" s="28">
        <v>83116.009999999995</v>
      </c>
      <c r="P28" s="28">
        <f t="shared" ref="P28:P36" si="4">SUM(D28:O28)</f>
        <v>664222.12</v>
      </c>
    </row>
    <row r="29" spans="3:16" x14ac:dyDescent="0.25">
      <c r="C29" s="5" t="s">
        <v>19</v>
      </c>
      <c r="K29" s="28">
        <v>216596.66</v>
      </c>
      <c r="N29" s="28">
        <v>10482.68</v>
      </c>
      <c r="P29" s="28">
        <f t="shared" si="4"/>
        <v>227079.34</v>
      </c>
    </row>
    <row r="30" spans="3:16" x14ac:dyDescent="0.25">
      <c r="C30" s="5" t="s">
        <v>20</v>
      </c>
      <c r="K30" s="28">
        <v>325163.24</v>
      </c>
      <c r="N30" s="28">
        <v>18439.400000000001</v>
      </c>
      <c r="P30" s="28">
        <f t="shared" si="4"/>
        <v>343602.64</v>
      </c>
    </row>
    <row r="31" spans="3:16" x14ac:dyDescent="0.25">
      <c r="C31" s="5" t="s">
        <v>21</v>
      </c>
      <c r="F31" s="28">
        <v>125705.01</v>
      </c>
      <c r="K31" s="28">
        <v>1225.49</v>
      </c>
      <c r="P31" s="28">
        <f t="shared" si="4"/>
        <v>126930.5</v>
      </c>
    </row>
    <row r="32" spans="3:16" x14ac:dyDescent="0.25">
      <c r="C32" s="5" t="s">
        <v>22</v>
      </c>
      <c r="K32" s="28">
        <v>16971.98</v>
      </c>
      <c r="N32" s="28">
        <v>329593.19</v>
      </c>
      <c r="P32" s="28">
        <f t="shared" si="4"/>
        <v>346565.17</v>
      </c>
    </row>
    <row r="33" spans="3:16" x14ac:dyDescent="0.25">
      <c r="C33" s="5" t="s">
        <v>23</v>
      </c>
      <c r="K33" s="28">
        <v>65135.11</v>
      </c>
      <c r="N33" s="28">
        <v>80973.240000000005</v>
      </c>
      <c r="P33" s="28">
        <f t="shared" si="4"/>
        <v>146108.35</v>
      </c>
    </row>
    <row r="34" spans="3:16" x14ac:dyDescent="0.25">
      <c r="C34" s="5" t="s">
        <v>24</v>
      </c>
      <c r="K34" s="28">
        <v>2102849.2200000002</v>
      </c>
      <c r="N34" s="28">
        <v>529380.81999999995</v>
      </c>
      <c r="P34" s="28">
        <f t="shared" si="4"/>
        <v>2632230.04</v>
      </c>
    </row>
    <row r="35" spans="3:16" x14ac:dyDescent="0.25">
      <c r="C35" s="5" t="s">
        <v>25</v>
      </c>
    </row>
    <row r="36" spans="3:16" x14ac:dyDescent="0.25">
      <c r="C36" s="5" t="s">
        <v>26</v>
      </c>
      <c r="K36" s="28">
        <v>1223695.17</v>
      </c>
      <c r="N36" s="28">
        <v>72382.61</v>
      </c>
      <c r="P36" s="28">
        <f t="shared" si="4"/>
        <v>1296077.78</v>
      </c>
    </row>
    <row r="37" spans="3:16" x14ac:dyDescent="0.25">
      <c r="C37" s="3" t="s">
        <v>27</v>
      </c>
    </row>
    <row r="38" spans="3:16" x14ac:dyDescent="0.25">
      <c r="C38" s="5" t="s">
        <v>28</v>
      </c>
    </row>
    <row r="39" spans="3:16" x14ac:dyDescent="0.25">
      <c r="C39" s="5" t="s">
        <v>29</v>
      </c>
    </row>
    <row r="40" spans="3:16" x14ac:dyDescent="0.25">
      <c r="C40" s="5" t="s">
        <v>30</v>
      </c>
    </row>
    <row r="41" spans="3:16" x14ac:dyDescent="0.25">
      <c r="C41" s="5" t="s">
        <v>31</v>
      </c>
    </row>
    <row r="42" spans="3:16" x14ac:dyDescent="0.25">
      <c r="C42" s="5" t="s">
        <v>32</v>
      </c>
    </row>
    <row r="43" spans="3:16" x14ac:dyDescent="0.25">
      <c r="C43" s="5" t="s">
        <v>33</v>
      </c>
    </row>
    <row r="44" spans="3:16" x14ac:dyDescent="0.25">
      <c r="C44" s="5" t="s">
        <v>34</v>
      </c>
    </row>
    <row r="45" spans="3:16" x14ac:dyDescent="0.25">
      <c r="C45" s="5" t="s">
        <v>35</v>
      </c>
    </row>
    <row r="46" spans="3:16" x14ac:dyDescent="0.25">
      <c r="C46" s="3" t="s">
        <v>36</v>
      </c>
    </row>
    <row r="47" spans="3:16" x14ac:dyDescent="0.25">
      <c r="C47" s="5" t="s">
        <v>37</v>
      </c>
    </row>
    <row r="48" spans="3:16" x14ac:dyDescent="0.25">
      <c r="C48" s="5" t="s">
        <v>38</v>
      </c>
    </row>
    <row r="49" spans="3:16" x14ac:dyDescent="0.25">
      <c r="C49" s="5" t="s">
        <v>39</v>
      </c>
    </row>
    <row r="50" spans="3:16" x14ac:dyDescent="0.25">
      <c r="C50" s="5" t="s">
        <v>40</v>
      </c>
    </row>
    <row r="51" spans="3:16" x14ac:dyDescent="0.25">
      <c r="C51" s="5" t="s">
        <v>41</v>
      </c>
    </row>
    <row r="52" spans="3:16" x14ac:dyDescent="0.25">
      <c r="C52" s="5" t="s">
        <v>42</v>
      </c>
    </row>
    <row r="53" spans="3:16" x14ac:dyDescent="0.25">
      <c r="C53" s="3" t="s">
        <v>43</v>
      </c>
      <c r="D53" s="30"/>
      <c r="E53" s="30"/>
      <c r="F53" s="30"/>
      <c r="G53" s="29">
        <f>G54</f>
        <v>14950.6</v>
      </c>
      <c r="H53" s="29">
        <f>H55</f>
        <v>99440</v>
      </c>
      <c r="I53" s="30">
        <f>I55</f>
        <v>0</v>
      </c>
      <c r="J53" s="29">
        <f>J54</f>
        <v>65750</v>
      </c>
      <c r="K53" s="29">
        <f>K54</f>
        <v>47436</v>
      </c>
      <c r="L53" s="29">
        <f>L54</f>
        <v>42228.99</v>
      </c>
      <c r="M53" s="30"/>
      <c r="N53" s="29">
        <f>N54</f>
        <v>52434.48</v>
      </c>
      <c r="P53" s="29">
        <f>SUM(D53:O53)</f>
        <v>322240.07</v>
      </c>
    </row>
    <row r="54" spans="3:16" x14ac:dyDescent="0.25">
      <c r="C54" s="5" t="s">
        <v>44</v>
      </c>
      <c r="G54" s="28">
        <v>14950.6</v>
      </c>
      <c r="H54" s="28"/>
      <c r="I54" s="28"/>
      <c r="J54" s="28">
        <v>65750</v>
      </c>
      <c r="K54" s="28">
        <v>47436</v>
      </c>
      <c r="L54" s="28">
        <v>42228.99</v>
      </c>
      <c r="N54" s="28">
        <v>52434.48</v>
      </c>
      <c r="P54" s="28">
        <f>SUM(D54:O54)</f>
        <v>222800.07</v>
      </c>
    </row>
    <row r="55" spans="3:16" x14ac:dyDescent="0.25">
      <c r="C55" s="5" t="s">
        <v>45</v>
      </c>
      <c r="H55" s="28">
        <v>99440</v>
      </c>
      <c r="P55" s="28">
        <f>SUM(D55:O55)</f>
        <v>99440</v>
      </c>
    </row>
    <row r="56" spans="3:16" x14ac:dyDescent="0.25">
      <c r="C56" s="5" t="s">
        <v>46</v>
      </c>
    </row>
    <row r="57" spans="3:16" x14ac:dyDescent="0.25">
      <c r="C57" s="5" t="s">
        <v>47</v>
      </c>
    </row>
    <row r="58" spans="3:16" x14ac:dyDescent="0.25">
      <c r="C58" s="5" t="s">
        <v>48</v>
      </c>
    </row>
    <row r="59" spans="3:16" x14ac:dyDescent="0.25">
      <c r="C59" s="5" t="s">
        <v>49</v>
      </c>
    </row>
    <row r="60" spans="3:16" x14ac:dyDescent="0.25">
      <c r="C60" s="5" t="s">
        <v>50</v>
      </c>
    </row>
    <row r="61" spans="3:16" x14ac:dyDescent="0.25">
      <c r="C61" s="5" t="s">
        <v>51</v>
      </c>
    </row>
    <row r="62" spans="3:16" x14ac:dyDescent="0.25">
      <c r="C62" s="5" t="s">
        <v>52</v>
      </c>
    </row>
    <row r="63" spans="3:16" x14ac:dyDescent="0.25">
      <c r="C63" s="3" t="s">
        <v>53</v>
      </c>
    </row>
    <row r="64" spans="3:16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31">
        <f>D11+D17+D25+D53</f>
        <v>9019708.9299999997</v>
      </c>
      <c r="E84" s="31">
        <f t="shared" ref="E84:J84" si="5">E53+E17+E11</f>
        <v>26993066.539999999</v>
      </c>
      <c r="F84" s="31">
        <f>F53+F17+F11+F27</f>
        <v>17997503.630000003</v>
      </c>
      <c r="G84" s="31">
        <f t="shared" si="5"/>
        <v>22515197.879999999</v>
      </c>
      <c r="H84" s="31">
        <f t="shared" si="5"/>
        <v>23470050.439999998</v>
      </c>
      <c r="I84" s="31">
        <f t="shared" si="5"/>
        <v>20828535.280000001</v>
      </c>
      <c r="J84" s="31">
        <f t="shared" si="5"/>
        <v>19528308.399999999</v>
      </c>
      <c r="K84" s="31">
        <f>K53+K27+K17+K11</f>
        <v>33658342.910000004</v>
      </c>
      <c r="L84" s="31">
        <f>L53+L17+L11</f>
        <v>19982703.879999999</v>
      </c>
      <c r="M84" s="31">
        <f>M53+M17+M11</f>
        <v>19740664.100000001</v>
      </c>
      <c r="N84" s="31">
        <f>N53+N17+N11+N27</f>
        <v>36951756.430000007</v>
      </c>
      <c r="O84" s="31">
        <f t="shared" ref="O84" si="6">O11+O17+O25+O53</f>
        <v>0</v>
      </c>
      <c r="P84" s="31">
        <f>P53+P27+P17+P11</f>
        <v>250685838.41999996</v>
      </c>
    </row>
  </sheetData>
  <mergeCells count="5">
    <mergeCell ref="C4:P4"/>
    <mergeCell ref="C5:P5"/>
    <mergeCell ref="C6:P6"/>
    <mergeCell ref="C7:P7"/>
    <mergeCell ref="C3:P3"/>
  </mergeCells>
  <pageMargins left="0.11811023622047245" right="0.11811023622047245" top="0.15748031496062992" bottom="0.15748031496062992" header="0.31496062992125984" footer="0.31496062992125984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'P2 Presupuesto Aprobado-Ejec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2021-12-23T14:30:39Z</cp:lastPrinted>
  <dcterms:created xsi:type="dcterms:W3CDTF">2021-07-29T18:58:50Z</dcterms:created>
  <dcterms:modified xsi:type="dcterms:W3CDTF">2021-12-23T14:46:03Z</dcterms:modified>
</cp:coreProperties>
</file>